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ll_docs\2019\пп\пп №\"/>
    </mc:Choice>
  </mc:AlternateContent>
  <bookViews>
    <workbookView xWindow="396" yWindow="852" windowWidth="25440" windowHeight="11676"/>
  </bookViews>
  <sheets>
    <sheet name="Приложение 1" sheetId="2" r:id="rId1"/>
    <sheet name="Приложение 2" sheetId="1" r:id="rId2"/>
    <sheet name="Приложение 3" sheetId="5" r:id="rId3"/>
    <sheet name="Приложение 4" sheetId="3" r:id="rId4"/>
    <sheet name="Приложение 5" sheetId="4" r:id="rId5"/>
    <sheet name="Лист1" sheetId="6" state="hidden" r:id="rId6"/>
  </sheets>
  <definedNames>
    <definedName name="_xlnm._FilterDatabase" localSheetId="0" hidden="1">'Приложение 1'!$A$9:$H$377</definedName>
    <definedName name="_xlnm.Print_Titles" localSheetId="0">'Приложение 1'!$9:$10</definedName>
    <definedName name="_xlnm.Print_Titles" localSheetId="1">'Приложение 2'!$9:$12</definedName>
    <definedName name="_xlnm.Print_Titles" localSheetId="2">'Приложение 3'!$8:$13</definedName>
    <definedName name="_xlnm.Print_Titles" localSheetId="3">'Приложение 4'!$10:$11</definedName>
    <definedName name="_xlnm.Print_Titles" localSheetId="4">'Приложение 5'!$9:$11</definedName>
    <definedName name="_xlnm.Print_Area" localSheetId="0">'Приложение 1'!$A$1:$I$378</definedName>
    <definedName name="_xlnm.Print_Area" localSheetId="1">'Приложение 2'!$A$1:$S$60</definedName>
    <definedName name="_xlnm.Print_Area" localSheetId="2">'Приложение 3'!$A$1:$S$56</definedName>
    <definedName name="_xlnm.Print_Area" localSheetId="3">'Приложение 4'!$A$1:$H$61</definedName>
    <definedName name="_xlnm.Print_Area" localSheetId="4">'Приложение 5'!$A$1:$R$59</definedName>
  </definedNames>
  <calcPr calcId="162913"/>
</workbook>
</file>

<file path=xl/calcChain.xml><?xml version="1.0" encoding="utf-8"?>
<calcChain xmlns="http://schemas.openxmlformats.org/spreadsheetml/2006/main">
  <c r="L46" i="5" l="1"/>
  <c r="M46" i="5"/>
  <c r="M30" i="5"/>
  <c r="L30" i="5"/>
  <c r="M25" i="5"/>
  <c r="L25" i="5"/>
  <c r="M21" i="5"/>
  <c r="L21" i="5"/>
  <c r="D32" i="3"/>
  <c r="D33" i="3"/>
  <c r="D34" i="3"/>
  <c r="D27" i="3"/>
  <c r="D21" i="3"/>
  <c r="K56" i="5"/>
  <c r="J56" i="5"/>
  <c r="D56" i="5"/>
  <c r="I56" i="5" s="1"/>
  <c r="K55" i="5"/>
  <c r="J55" i="5"/>
  <c r="D55" i="5"/>
  <c r="I55" i="5" s="1"/>
  <c r="K54" i="5"/>
  <c r="J54" i="5"/>
  <c r="D54" i="5"/>
  <c r="I54" i="5" s="1"/>
  <c r="K53" i="5"/>
  <c r="J53" i="5"/>
  <c r="D53" i="5"/>
  <c r="I53" i="5" s="1"/>
  <c r="K52" i="5"/>
  <c r="J52" i="5"/>
  <c r="D52" i="5"/>
  <c r="I52" i="5" s="1"/>
  <c r="K51" i="5"/>
  <c r="J51" i="5"/>
  <c r="D51" i="5"/>
  <c r="I51" i="5" s="1"/>
  <c r="K50" i="5"/>
  <c r="J50" i="5"/>
  <c r="D50" i="5"/>
  <c r="I50" i="5" s="1"/>
  <c r="K49" i="5"/>
  <c r="J49" i="5"/>
  <c r="D49" i="5"/>
  <c r="I49" i="5" s="1"/>
  <c r="K48" i="5"/>
  <c r="J48" i="5"/>
  <c r="D48" i="5"/>
  <c r="I48" i="5" s="1"/>
  <c r="K47" i="5"/>
  <c r="J47" i="5"/>
  <c r="D47" i="5"/>
  <c r="I47" i="5" s="1"/>
  <c r="S46" i="5"/>
  <c r="R46" i="5"/>
  <c r="Q46" i="5"/>
  <c r="P46" i="5"/>
  <c r="O46" i="5"/>
  <c r="N46" i="5"/>
  <c r="H46" i="5"/>
  <c r="G46" i="5"/>
  <c r="F46" i="5"/>
  <c r="E46" i="5"/>
  <c r="C46" i="5"/>
  <c r="K45" i="5"/>
  <c r="J45" i="5"/>
  <c r="D45" i="5"/>
  <c r="I45" i="5" s="1"/>
  <c r="K44" i="5"/>
  <c r="J44" i="5"/>
  <c r="D44" i="5"/>
  <c r="I44" i="5" s="1"/>
  <c r="K43" i="5"/>
  <c r="J43" i="5"/>
  <c r="D43" i="5"/>
  <c r="I43" i="5" s="1"/>
  <c r="K42" i="5"/>
  <c r="J42" i="5"/>
  <c r="D42" i="5"/>
  <c r="I42" i="5" s="1"/>
  <c r="K41" i="5"/>
  <c r="J41" i="5"/>
  <c r="D41" i="5"/>
  <c r="I41" i="5" s="1"/>
  <c r="K40" i="5"/>
  <c r="J40" i="5"/>
  <c r="D40" i="5"/>
  <c r="I40" i="5" s="1"/>
  <c r="K39" i="5"/>
  <c r="J39" i="5"/>
  <c r="D39" i="5"/>
  <c r="I39" i="5" s="1"/>
  <c r="K38" i="5"/>
  <c r="J38" i="5"/>
  <c r="D38" i="5"/>
  <c r="I38" i="5" s="1"/>
  <c r="K37" i="5"/>
  <c r="J37" i="5"/>
  <c r="D37" i="5"/>
  <c r="I37" i="5" s="1"/>
  <c r="S36" i="5"/>
  <c r="R36" i="5"/>
  <c r="Q36" i="5"/>
  <c r="P36" i="5"/>
  <c r="O36" i="5"/>
  <c r="N36" i="5"/>
  <c r="M36" i="5"/>
  <c r="L36" i="5"/>
  <c r="H36" i="5"/>
  <c r="G36" i="5"/>
  <c r="F36" i="5"/>
  <c r="E36" i="5"/>
  <c r="C36" i="5"/>
  <c r="K35" i="5"/>
  <c r="J35" i="5"/>
  <c r="D35" i="5"/>
  <c r="I35" i="5" s="1"/>
  <c r="K34" i="5"/>
  <c r="J34" i="5"/>
  <c r="D34" i="5"/>
  <c r="I34" i="5" s="1"/>
  <c r="K33" i="5"/>
  <c r="J33" i="5"/>
  <c r="D33" i="5"/>
  <c r="I33" i="5" s="1"/>
  <c r="K32" i="5"/>
  <c r="J32" i="5"/>
  <c r="D32" i="5"/>
  <c r="I32" i="5" s="1"/>
  <c r="K31" i="5"/>
  <c r="J31" i="5"/>
  <c r="D31" i="5"/>
  <c r="I31" i="5" s="1"/>
  <c r="S30" i="5"/>
  <c r="R30" i="5"/>
  <c r="Q30" i="5"/>
  <c r="P30" i="5"/>
  <c r="H30" i="5"/>
  <c r="G30" i="5"/>
  <c r="F30" i="5"/>
  <c r="E30" i="5"/>
  <c r="C30" i="5"/>
  <c r="K29" i="5"/>
  <c r="J29" i="5"/>
  <c r="D29" i="5"/>
  <c r="I29" i="5" s="1"/>
  <c r="K28" i="5"/>
  <c r="J28" i="5"/>
  <c r="D28" i="5"/>
  <c r="I28" i="5" s="1"/>
  <c r="K27" i="5"/>
  <c r="J27" i="5"/>
  <c r="D27" i="5"/>
  <c r="I27" i="5" s="1"/>
  <c r="K26" i="5"/>
  <c r="J26" i="5"/>
  <c r="D26" i="5"/>
  <c r="I26" i="5" s="1"/>
  <c r="S25" i="5"/>
  <c r="R25" i="5"/>
  <c r="Q25" i="5"/>
  <c r="P25" i="5"/>
  <c r="O25" i="5"/>
  <c r="H25" i="5"/>
  <c r="G25" i="5"/>
  <c r="F25" i="5"/>
  <c r="E25" i="5"/>
  <c r="C25" i="5"/>
  <c r="K24" i="5"/>
  <c r="J24" i="5"/>
  <c r="D24" i="5"/>
  <c r="I24" i="5" s="1"/>
  <c r="K23" i="5"/>
  <c r="J23" i="5"/>
  <c r="D23" i="5"/>
  <c r="I23" i="5" s="1"/>
  <c r="K22" i="5"/>
  <c r="J22" i="5"/>
  <c r="D22" i="5"/>
  <c r="I22" i="5" s="1"/>
  <c r="S21" i="5"/>
  <c r="R21" i="5"/>
  <c r="Q21" i="5"/>
  <c r="P21" i="5"/>
  <c r="H21" i="5"/>
  <c r="G21" i="5"/>
  <c r="F21" i="5"/>
  <c r="E21" i="5"/>
  <c r="C21" i="5"/>
  <c r="K20" i="5"/>
  <c r="J20" i="5"/>
  <c r="D20" i="5"/>
  <c r="I20" i="5" s="1"/>
  <c r="K19" i="5"/>
  <c r="J19" i="5"/>
  <c r="D19" i="5"/>
  <c r="I19" i="5" s="1"/>
  <c r="K18" i="5"/>
  <c r="J18" i="5"/>
  <c r="D18" i="5"/>
  <c r="I18" i="5" s="1"/>
  <c r="K17" i="5"/>
  <c r="J17" i="5"/>
  <c r="D17" i="5"/>
  <c r="I17" i="5" s="1"/>
  <c r="K16" i="5"/>
  <c r="J16" i="5"/>
  <c r="D16" i="5"/>
  <c r="I16" i="5" s="1"/>
  <c r="S15" i="5"/>
  <c r="R15" i="5"/>
  <c r="Q15" i="5"/>
  <c r="P15" i="5"/>
  <c r="O15" i="5"/>
  <c r="N15" i="5"/>
  <c r="M15" i="5"/>
  <c r="L15" i="5"/>
  <c r="H15" i="5"/>
  <c r="G15" i="5"/>
  <c r="F15" i="5"/>
  <c r="E15" i="5"/>
  <c r="C15" i="5"/>
  <c r="H14" i="5" l="1"/>
  <c r="J21" i="5"/>
  <c r="G14" i="5"/>
  <c r="L14" i="5"/>
  <c r="P14" i="5"/>
  <c r="O14" i="5"/>
  <c r="K46" i="5"/>
  <c r="K21" i="5"/>
  <c r="C14" i="5"/>
  <c r="J36" i="5"/>
  <c r="M14" i="5"/>
  <c r="Q14" i="5"/>
  <c r="J15" i="5"/>
  <c r="K15" i="5"/>
  <c r="J25" i="5"/>
  <c r="K25" i="5"/>
  <c r="D30" i="5"/>
  <c r="K36" i="5"/>
  <c r="J46" i="5"/>
  <c r="D25" i="5"/>
  <c r="J30" i="5"/>
  <c r="K30" i="5"/>
  <c r="S14" i="5"/>
  <c r="D15" i="5"/>
  <c r="D21" i="5"/>
  <c r="I25" i="5"/>
  <c r="I30" i="5"/>
  <c r="D36" i="5"/>
  <c r="F14" i="5"/>
  <c r="D46" i="5"/>
  <c r="E14" i="5"/>
  <c r="N14" i="5"/>
  <c r="R14" i="5"/>
  <c r="I21" i="5"/>
  <c r="I46" i="5"/>
  <c r="I15" i="5"/>
  <c r="I36" i="5"/>
  <c r="Q55" i="1"/>
  <c r="N55" i="1"/>
  <c r="J55" i="1"/>
  <c r="G55" i="1"/>
  <c r="D55" i="1"/>
  <c r="Q54" i="1"/>
  <c r="N54" i="1"/>
  <c r="J54" i="1"/>
  <c r="G54" i="1"/>
  <c r="D54" i="1"/>
  <c r="Q53" i="1"/>
  <c r="N53" i="1"/>
  <c r="J53" i="1"/>
  <c r="G53" i="1"/>
  <c r="D53" i="1"/>
  <c r="Q52" i="1"/>
  <c r="N52" i="1"/>
  <c r="J52" i="1"/>
  <c r="G52" i="1"/>
  <c r="D52" i="1"/>
  <c r="Q51" i="1"/>
  <c r="N51" i="1"/>
  <c r="J51" i="1"/>
  <c r="G51" i="1"/>
  <c r="D51" i="1"/>
  <c r="Q50" i="1"/>
  <c r="N50" i="1"/>
  <c r="J50" i="1"/>
  <c r="G50" i="1"/>
  <c r="D50" i="1"/>
  <c r="Q49" i="1"/>
  <c r="N49" i="1"/>
  <c r="J49" i="1"/>
  <c r="G49" i="1"/>
  <c r="D49" i="1"/>
  <c r="Q48" i="1"/>
  <c r="N48" i="1"/>
  <c r="J48" i="1"/>
  <c r="G48" i="1"/>
  <c r="D48" i="1"/>
  <c r="Q47" i="1"/>
  <c r="N47" i="1"/>
  <c r="J47" i="1"/>
  <c r="G47" i="1"/>
  <c r="D47" i="1"/>
  <c r="Q46" i="1"/>
  <c r="N46" i="1"/>
  <c r="J46" i="1"/>
  <c r="G46" i="1"/>
  <c r="D46" i="1"/>
  <c r="S45" i="1"/>
  <c r="R45" i="1"/>
  <c r="P45" i="1"/>
  <c r="O45" i="1"/>
  <c r="M45" i="1"/>
  <c r="L45" i="1"/>
  <c r="K45" i="1"/>
  <c r="I45" i="1"/>
  <c r="H45" i="1"/>
  <c r="F45" i="1"/>
  <c r="E45" i="1"/>
  <c r="C45" i="1"/>
  <c r="Q44" i="1"/>
  <c r="N44" i="1"/>
  <c r="J44" i="1"/>
  <c r="G44" i="1"/>
  <c r="D44" i="1"/>
  <c r="Q43" i="1"/>
  <c r="N43" i="1"/>
  <c r="J43" i="1"/>
  <c r="G43" i="1"/>
  <c r="D43" i="1"/>
  <c r="Q42" i="1"/>
  <c r="N42" i="1"/>
  <c r="J42" i="1"/>
  <c r="G42" i="1"/>
  <c r="D42" i="1"/>
  <c r="Q41" i="1"/>
  <c r="N41" i="1"/>
  <c r="J41" i="1"/>
  <c r="G41" i="1"/>
  <c r="D41" i="1"/>
  <c r="Q40" i="1"/>
  <c r="N40" i="1"/>
  <c r="J40" i="1"/>
  <c r="G40" i="1"/>
  <c r="D40" i="1"/>
  <c r="Q39" i="1"/>
  <c r="N39" i="1"/>
  <c r="J39" i="1"/>
  <c r="G39" i="1"/>
  <c r="D39" i="1"/>
  <c r="Q38" i="1"/>
  <c r="N38" i="1"/>
  <c r="J38" i="1"/>
  <c r="G38" i="1"/>
  <c r="D38" i="1"/>
  <c r="Q37" i="1"/>
  <c r="N37" i="1"/>
  <c r="J37" i="1"/>
  <c r="G37" i="1"/>
  <c r="D37" i="1"/>
  <c r="Q36" i="1"/>
  <c r="N36" i="1"/>
  <c r="J36" i="1"/>
  <c r="G36" i="1"/>
  <c r="D36" i="1"/>
  <c r="S35" i="1"/>
  <c r="R35" i="1"/>
  <c r="P35" i="1"/>
  <c r="O35" i="1"/>
  <c r="M35" i="1"/>
  <c r="L35" i="1"/>
  <c r="K35" i="1"/>
  <c r="I35" i="1"/>
  <c r="H35" i="1"/>
  <c r="F35" i="1"/>
  <c r="E35" i="1"/>
  <c r="C35" i="1"/>
  <c r="Q34" i="1"/>
  <c r="N34" i="1"/>
  <c r="J34" i="1"/>
  <c r="G34" i="1"/>
  <c r="D34" i="1"/>
  <c r="Q33" i="1"/>
  <c r="N33" i="1"/>
  <c r="J33" i="1"/>
  <c r="G33" i="1"/>
  <c r="D33" i="1"/>
  <c r="Q32" i="1"/>
  <c r="N32" i="1"/>
  <c r="J32" i="1"/>
  <c r="G32" i="1"/>
  <c r="D32" i="1"/>
  <c r="Q31" i="1"/>
  <c r="N31" i="1"/>
  <c r="J31" i="1"/>
  <c r="G31" i="1"/>
  <c r="D31" i="1"/>
  <c r="Q30" i="1"/>
  <c r="N30" i="1"/>
  <c r="J30" i="1"/>
  <c r="G30" i="1"/>
  <c r="D30" i="1"/>
  <c r="S29" i="1"/>
  <c r="R29" i="1"/>
  <c r="P29" i="1"/>
  <c r="O29" i="1"/>
  <c r="M29" i="1"/>
  <c r="L29" i="1"/>
  <c r="K29" i="1"/>
  <c r="I29" i="1"/>
  <c r="H29" i="1"/>
  <c r="F29" i="1"/>
  <c r="E29" i="1"/>
  <c r="C29" i="1"/>
  <c r="Q28" i="1"/>
  <c r="N28" i="1"/>
  <c r="J28" i="1"/>
  <c r="G28" i="1"/>
  <c r="D28" i="1"/>
  <c r="Q27" i="1"/>
  <c r="N27" i="1"/>
  <c r="J27" i="1"/>
  <c r="G27" i="1"/>
  <c r="D27" i="1"/>
  <c r="Q26" i="1"/>
  <c r="N26" i="1"/>
  <c r="J26" i="1"/>
  <c r="G26" i="1"/>
  <c r="D26" i="1"/>
  <c r="Q25" i="1"/>
  <c r="N25" i="1"/>
  <c r="J25" i="1"/>
  <c r="G25" i="1"/>
  <c r="D25" i="1"/>
  <c r="S24" i="1"/>
  <c r="R24" i="1"/>
  <c r="P24" i="1"/>
  <c r="O24" i="1"/>
  <c r="M24" i="1"/>
  <c r="L24" i="1"/>
  <c r="K24" i="1"/>
  <c r="I24" i="1"/>
  <c r="H24" i="1"/>
  <c r="F24" i="1"/>
  <c r="E24" i="1"/>
  <c r="C24" i="1"/>
  <c r="Q23" i="1"/>
  <c r="N23" i="1"/>
  <c r="J23" i="1"/>
  <c r="G23" i="1"/>
  <c r="D23" i="1"/>
  <c r="Q22" i="1"/>
  <c r="N22" i="1"/>
  <c r="J22" i="1"/>
  <c r="G22" i="1"/>
  <c r="D22" i="1"/>
  <c r="Q21" i="1"/>
  <c r="N21" i="1"/>
  <c r="J21" i="1"/>
  <c r="G21" i="1"/>
  <c r="D21" i="1"/>
  <c r="S20" i="1"/>
  <c r="R20" i="1"/>
  <c r="P20" i="1"/>
  <c r="O20" i="1"/>
  <c r="M20" i="1"/>
  <c r="L20" i="1"/>
  <c r="K20" i="1"/>
  <c r="I20" i="1"/>
  <c r="H20" i="1"/>
  <c r="F20" i="1"/>
  <c r="E20" i="1"/>
  <c r="C20" i="1"/>
  <c r="Q19" i="1"/>
  <c r="N19" i="1"/>
  <c r="J19" i="1"/>
  <c r="G19" i="1"/>
  <c r="D19" i="1"/>
  <c r="Q18" i="1"/>
  <c r="N18" i="1"/>
  <c r="J18" i="1"/>
  <c r="G18" i="1"/>
  <c r="D18" i="1"/>
  <c r="Q17" i="1"/>
  <c r="N17" i="1"/>
  <c r="J17" i="1"/>
  <c r="G17" i="1"/>
  <c r="D17" i="1"/>
  <c r="Q16" i="1"/>
  <c r="N16" i="1"/>
  <c r="J16" i="1"/>
  <c r="G16" i="1"/>
  <c r="D16" i="1"/>
  <c r="Q15" i="1"/>
  <c r="N15" i="1"/>
  <c r="J15" i="1"/>
  <c r="G15" i="1"/>
  <c r="D15" i="1"/>
  <c r="S14" i="1"/>
  <c r="R14" i="1"/>
  <c r="P14" i="1"/>
  <c r="O14" i="1"/>
  <c r="M14" i="1"/>
  <c r="L14" i="1"/>
  <c r="K14" i="1"/>
  <c r="I14" i="1"/>
  <c r="H14" i="1"/>
  <c r="F14" i="1"/>
  <c r="E14" i="1"/>
  <c r="C14" i="1"/>
  <c r="N14" i="1" l="1"/>
  <c r="J14" i="1"/>
  <c r="C13" i="1"/>
  <c r="O13" i="1"/>
  <c r="G45" i="1"/>
  <c r="Q45" i="1"/>
  <c r="I13" i="1"/>
  <c r="J20" i="1"/>
  <c r="S13" i="1"/>
  <c r="M13" i="1"/>
  <c r="K14" i="5"/>
  <c r="D20" i="1"/>
  <c r="N20" i="1"/>
  <c r="G29" i="1"/>
  <c r="Q29" i="1"/>
  <c r="E13" i="1"/>
  <c r="R13" i="1"/>
  <c r="N29" i="1"/>
  <c r="G35" i="1"/>
  <c r="D14" i="5"/>
  <c r="J14" i="5"/>
  <c r="K13" i="1"/>
  <c r="Q35" i="1"/>
  <c r="D14" i="1"/>
  <c r="D24" i="1"/>
  <c r="N24" i="1"/>
  <c r="J24" i="1"/>
  <c r="N35" i="1"/>
  <c r="F13" i="1"/>
  <c r="Q14" i="1"/>
  <c r="Q20" i="1"/>
  <c r="G20" i="1"/>
  <c r="Q24" i="1"/>
  <c r="H13" i="1"/>
  <c r="L13" i="1"/>
  <c r="P13" i="1"/>
  <c r="N45" i="1"/>
  <c r="I14" i="5"/>
  <c r="G24" i="1"/>
  <c r="D35" i="1"/>
  <c r="J29" i="1"/>
  <c r="D45" i="1"/>
  <c r="G14" i="1"/>
  <c r="J35" i="1"/>
  <c r="D29" i="1"/>
  <c r="J45" i="1"/>
  <c r="F32" i="3"/>
  <c r="F33" i="3"/>
  <c r="F34" i="3"/>
  <c r="F35" i="3"/>
  <c r="H42" i="3"/>
  <c r="D13" i="1" l="1"/>
  <c r="N13" i="1"/>
  <c r="Q13" i="1"/>
  <c r="J13" i="1"/>
  <c r="G13" i="1"/>
  <c r="H18" i="3"/>
  <c r="G371" i="2" l="1"/>
  <c r="F371" i="2"/>
  <c r="G369" i="2"/>
  <c r="F369" i="2"/>
  <c r="G367" i="2"/>
  <c r="F367" i="2"/>
  <c r="G359" i="2"/>
  <c r="F359" i="2"/>
  <c r="G357" i="2"/>
  <c r="F357" i="2"/>
  <c r="G336" i="2"/>
  <c r="F336" i="2"/>
  <c r="G334" i="2"/>
  <c r="F334" i="2"/>
  <c r="G306" i="2"/>
  <c r="F306" i="2"/>
  <c r="G261" i="2"/>
  <c r="F261" i="2"/>
  <c r="G166" i="2"/>
  <c r="F166" i="2"/>
  <c r="G153" i="2"/>
  <c r="F153" i="2"/>
  <c r="G140" i="2"/>
  <c r="F140" i="2"/>
  <c r="G135" i="2"/>
  <c r="F135" i="2"/>
  <c r="G132" i="2"/>
  <c r="F132" i="2"/>
  <c r="G124" i="2"/>
  <c r="F124" i="2"/>
  <c r="G119" i="2"/>
  <c r="F119" i="2"/>
  <c r="G116" i="2"/>
  <c r="F116" i="2"/>
  <c r="G98" i="2"/>
  <c r="F98" i="2"/>
  <c r="G88" i="2"/>
  <c r="F88" i="2"/>
  <c r="G54" i="2"/>
  <c r="F54" i="2"/>
  <c r="G52" i="2"/>
  <c r="F52" i="2"/>
  <c r="G38" i="2"/>
  <c r="F38" i="2"/>
  <c r="G31" i="2"/>
  <c r="F31" i="2"/>
  <c r="G18" i="2"/>
  <c r="F18" i="2"/>
  <c r="G15" i="2"/>
  <c r="F15" i="2"/>
  <c r="G12" i="2"/>
  <c r="F12" i="2"/>
  <c r="R54" i="4"/>
  <c r="J54" i="4"/>
  <c r="R53" i="4"/>
  <c r="J53" i="4"/>
  <c r="R52" i="4"/>
  <c r="J52" i="4"/>
  <c r="R51" i="4"/>
  <c r="J51" i="4"/>
  <c r="R50" i="4"/>
  <c r="J50" i="4"/>
  <c r="R49" i="4"/>
  <c r="J49" i="4"/>
  <c r="R48" i="4"/>
  <c r="J48" i="4"/>
  <c r="R47" i="4"/>
  <c r="J47" i="4"/>
  <c r="R46" i="4"/>
  <c r="J46" i="4"/>
  <c r="R45" i="4"/>
  <c r="J45" i="4"/>
  <c r="Q44" i="4"/>
  <c r="P44" i="4"/>
  <c r="O44" i="4"/>
  <c r="N44" i="4"/>
  <c r="M44" i="4"/>
  <c r="L44" i="4"/>
  <c r="K44" i="4"/>
  <c r="I44" i="4"/>
  <c r="H44" i="4"/>
  <c r="G44" i="4"/>
  <c r="F44" i="4"/>
  <c r="E44" i="4"/>
  <c r="D44" i="4"/>
  <c r="C44" i="4"/>
  <c r="R43" i="4"/>
  <c r="J43" i="4"/>
  <c r="R42" i="4"/>
  <c r="J42" i="4"/>
  <c r="R41" i="4"/>
  <c r="J41" i="4"/>
  <c r="R40" i="4"/>
  <c r="J40" i="4"/>
  <c r="R39" i="4"/>
  <c r="J39" i="4"/>
  <c r="R38" i="4"/>
  <c r="J38" i="4"/>
  <c r="R37" i="4"/>
  <c r="J37" i="4"/>
  <c r="R36" i="4"/>
  <c r="J36" i="4"/>
  <c r="R35" i="4"/>
  <c r="J35" i="4"/>
  <c r="Q34" i="4"/>
  <c r="P34" i="4"/>
  <c r="O34" i="4"/>
  <c r="N34" i="4"/>
  <c r="M34" i="4"/>
  <c r="L34" i="4"/>
  <c r="K34" i="4"/>
  <c r="I34" i="4"/>
  <c r="H34" i="4"/>
  <c r="G34" i="4"/>
  <c r="F34" i="4"/>
  <c r="E34" i="4"/>
  <c r="D34" i="4"/>
  <c r="C34" i="4"/>
  <c r="R33" i="4"/>
  <c r="J33" i="4"/>
  <c r="R32" i="4"/>
  <c r="J32" i="4"/>
  <c r="R31" i="4"/>
  <c r="J31" i="4"/>
  <c r="R30" i="4"/>
  <c r="J30" i="4"/>
  <c r="R29" i="4"/>
  <c r="J29" i="4"/>
  <c r="Q28" i="4"/>
  <c r="P28" i="4"/>
  <c r="O28" i="4"/>
  <c r="N28" i="4"/>
  <c r="M28" i="4"/>
  <c r="L28" i="4"/>
  <c r="K28" i="4"/>
  <c r="I28" i="4"/>
  <c r="H28" i="4"/>
  <c r="G28" i="4"/>
  <c r="F28" i="4"/>
  <c r="E28" i="4"/>
  <c r="D28" i="4"/>
  <c r="C28" i="4"/>
  <c r="R27" i="4"/>
  <c r="J27" i="4"/>
  <c r="R26" i="4"/>
  <c r="J26" i="4"/>
  <c r="R25" i="4"/>
  <c r="J25" i="4"/>
  <c r="R24" i="4"/>
  <c r="J24" i="4"/>
  <c r="Q23" i="4"/>
  <c r="P23" i="4"/>
  <c r="O23" i="4"/>
  <c r="N23" i="4"/>
  <c r="M23" i="4"/>
  <c r="L23" i="4"/>
  <c r="K23" i="4"/>
  <c r="I23" i="4"/>
  <c r="H23" i="4"/>
  <c r="G23" i="4"/>
  <c r="F23" i="4"/>
  <c r="E23" i="4"/>
  <c r="D23" i="4"/>
  <c r="C23" i="4"/>
  <c r="R22" i="4"/>
  <c r="J22" i="4"/>
  <c r="R21" i="4"/>
  <c r="J21" i="4"/>
  <c r="R20" i="4"/>
  <c r="J20" i="4"/>
  <c r="Q19" i="4"/>
  <c r="P19" i="4"/>
  <c r="O19" i="4"/>
  <c r="N19" i="4"/>
  <c r="M19" i="4"/>
  <c r="L19" i="4"/>
  <c r="K19" i="4"/>
  <c r="I19" i="4"/>
  <c r="H19" i="4"/>
  <c r="G19" i="4"/>
  <c r="F19" i="4"/>
  <c r="E19" i="4"/>
  <c r="D19" i="4"/>
  <c r="C19" i="4"/>
  <c r="R18" i="4"/>
  <c r="J18" i="4"/>
  <c r="R17" i="4"/>
  <c r="J17" i="4"/>
  <c r="R16" i="4"/>
  <c r="J16" i="4"/>
  <c r="R15" i="4"/>
  <c r="J15" i="4"/>
  <c r="R14" i="4"/>
  <c r="J14" i="4"/>
  <c r="Q13" i="4"/>
  <c r="P13" i="4"/>
  <c r="O13" i="4"/>
  <c r="N13" i="4"/>
  <c r="M13" i="4"/>
  <c r="L13" i="4"/>
  <c r="K13" i="4"/>
  <c r="I13" i="4"/>
  <c r="H13" i="4"/>
  <c r="G13" i="4"/>
  <c r="F13" i="4"/>
  <c r="E13" i="4"/>
  <c r="D13" i="4"/>
  <c r="C13" i="4"/>
  <c r="H23" i="3"/>
  <c r="J23" i="4" l="1"/>
  <c r="R34" i="4"/>
  <c r="L12" i="4"/>
  <c r="R19" i="4"/>
  <c r="R28" i="4"/>
  <c r="J34" i="4"/>
  <c r="J44" i="4"/>
  <c r="F11" i="2"/>
  <c r="R23" i="4"/>
  <c r="R44" i="4"/>
  <c r="R13" i="4"/>
  <c r="J19" i="4"/>
  <c r="J28" i="4"/>
  <c r="J13" i="4"/>
  <c r="C12" i="4"/>
  <c r="E12" i="4"/>
  <c r="G12" i="4"/>
  <c r="I12" i="4"/>
  <c r="N12" i="4"/>
  <c r="G11" i="2"/>
  <c r="D12" i="4"/>
  <c r="F12" i="4"/>
  <c r="H12" i="4"/>
  <c r="Q12" i="4"/>
  <c r="K12" i="4"/>
  <c r="M12" i="4"/>
  <c r="O12" i="4"/>
  <c r="P12" i="4"/>
  <c r="R12" i="4" l="1"/>
  <c r="J12" i="4"/>
  <c r="H59" i="3"/>
  <c r="H47" i="3"/>
  <c r="G49" i="3"/>
  <c r="G50" i="3"/>
  <c r="G51" i="3"/>
  <c r="G52" i="3"/>
  <c r="G53" i="3"/>
  <c r="G54" i="3"/>
  <c r="F49" i="3"/>
  <c r="F50" i="3"/>
  <c r="F51" i="3"/>
  <c r="F52" i="3"/>
  <c r="F53" i="3"/>
  <c r="F54" i="3"/>
  <c r="C59" i="3"/>
  <c r="C47" i="3"/>
  <c r="H36" i="3"/>
  <c r="C36" i="3"/>
  <c r="H29" i="3"/>
  <c r="G20" i="3"/>
  <c r="E49" i="3" l="1"/>
  <c r="E53" i="3"/>
  <c r="E54" i="3"/>
  <c r="E50" i="3"/>
  <c r="E51" i="3"/>
  <c r="E52" i="3"/>
  <c r="G14" i="3"/>
  <c r="G15" i="3"/>
  <c r="G16" i="3"/>
  <c r="E16" i="3" s="1"/>
  <c r="G17" i="3"/>
  <c r="F14" i="3"/>
  <c r="F15" i="3"/>
  <c r="F17" i="3"/>
  <c r="K13" i="6"/>
  <c r="K14" i="6"/>
  <c r="K15" i="6"/>
  <c r="K12" i="6"/>
  <c r="D16" i="3" l="1"/>
  <c r="D15" i="3"/>
  <c r="E15" i="3"/>
  <c r="D17" i="3"/>
  <c r="E17" i="3"/>
  <c r="D14" i="3"/>
  <c r="E14" i="3"/>
  <c r="H60" i="3"/>
  <c r="G56" i="3" l="1"/>
  <c r="G57" i="3"/>
  <c r="G58" i="3"/>
  <c r="G55" i="3"/>
  <c r="F56" i="3"/>
  <c r="F57" i="3"/>
  <c r="F58" i="3"/>
  <c r="F55" i="3"/>
  <c r="G46" i="3"/>
  <c r="G39" i="3"/>
  <c r="G40" i="3"/>
  <c r="G41" i="3"/>
  <c r="G42" i="3"/>
  <c r="G43" i="3"/>
  <c r="G44" i="3"/>
  <c r="G45" i="3"/>
  <c r="G38" i="3"/>
  <c r="F39" i="3"/>
  <c r="F40" i="3"/>
  <c r="F41" i="3"/>
  <c r="F42" i="3"/>
  <c r="E42" i="3" s="1"/>
  <c r="F43" i="3"/>
  <c r="F44" i="3"/>
  <c r="F45" i="3"/>
  <c r="F46" i="3"/>
  <c r="E46" i="3" s="1"/>
  <c r="F38" i="3"/>
  <c r="G31" i="3"/>
  <c r="G32" i="3"/>
  <c r="G33" i="3"/>
  <c r="G34" i="3"/>
  <c r="G35" i="3"/>
  <c r="E35" i="3" s="1"/>
  <c r="D35" i="3" s="1"/>
  <c r="F31" i="3"/>
  <c r="G26" i="3"/>
  <c r="G27" i="3"/>
  <c r="G28" i="3"/>
  <c r="F26" i="3"/>
  <c r="F27" i="3"/>
  <c r="F28" i="3"/>
  <c r="G25" i="3"/>
  <c r="F25" i="3"/>
  <c r="C29" i="3"/>
  <c r="C23" i="3"/>
  <c r="G21" i="3"/>
  <c r="G22" i="3"/>
  <c r="F21" i="3"/>
  <c r="F22" i="3"/>
  <c r="F20" i="3"/>
  <c r="E20" i="3" s="1"/>
  <c r="E56" i="3" l="1"/>
  <c r="E40" i="3"/>
  <c r="E28" i="3"/>
  <c r="D28" i="3" s="1"/>
  <c r="E41" i="3"/>
  <c r="D41" i="3" s="1"/>
  <c r="E44" i="3"/>
  <c r="D44" i="3" s="1"/>
  <c r="E22" i="3"/>
  <c r="D22" i="3" s="1"/>
  <c r="E43" i="3"/>
  <c r="D43" i="3" s="1"/>
  <c r="E38" i="3"/>
  <c r="E45" i="3"/>
  <c r="E55" i="3"/>
  <c r="E39" i="3"/>
  <c r="D39" i="3" s="1"/>
  <c r="E25" i="3"/>
  <c r="E26" i="3"/>
  <c r="D26" i="3" s="1"/>
  <c r="E31" i="3"/>
  <c r="E36" i="3" s="1"/>
  <c r="D20" i="3"/>
  <c r="E58" i="3"/>
  <c r="D57" i="3"/>
  <c r="E57" i="3"/>
  <c r="D55" i="3"/>
  <c r="F59" i="3"/>
  <c r="G59" i="3"/>
  <c r="G47" i="3"/>
  <c r="E29" i="3" l="1"/>
  <c r="D23" i="3"/>
  <c r="D31" i="3"/>
  <c r="D36" i="3" s="1"/>
  <c r="E23" i="3"/>
  <c r="E47" i="3"/>
  <c r="D38" i="3"/>
  <c r="D47" i="3" s="1"/>
  <c r="E59" i="3"/>
  <c r="D25" i="3"/>
  <c r="D29" i="3" s="1"/>
  <c r="D59" i="3"/>
  <c r="G13" i="3"/>
  <c r="G18" i="3" s="1"/>
  <c r="F13" i="3"/>
  <c r="E13" i="3" l="1"/>
  <c r="E18" i="3" s="1"/>
  <c r="E60" i="3" s="1"/>
  <c r="F18" i="3"/>
  <c r="C18" i="3"/>
  <c r="C60" i="3" s="1"/>
  <c r="G23" i="3"/>
  <c r="D13" i="3"/>
  <c r="D18" i="3" l="1"/>
  <c r="F29" i="3" l="1"/>
  <c r="G29" i="3" l="1"/>
  <c r="F60" i="3" l="1"/>
  <c r="G36" i="3"/>
  <c r="G60" i="3" s="1"/>
  <c r="D60" i="3" l="1"/>
</calcChain>
</file>

<file path=xl/sharedStrings.xml><?xml version="1.0" encoding="utf-8"?>
<sst xmlns="http://schemas.openxmlformats.org/spreadsheetml/2006/main" count="1524" uniqueCount="587">
  <si>
    <t>План мероприятий по переселению граждан из аварийного жилищного фонда, признанного таковым до 1 января 2017 года</t>
  </si>
  <si>
    <t>№ п/п</t>
  </si>
  <si>
    <t>Наименование муниципального образования</t>
  </si>
  <si>
    <t>Всего</t>
  </si>
  <si>
    <t>в том числе:</t>
  </si>
  <si>
    <t>кв.м</t>
  </si>
  <si>
    <t>руб.</t>
  </si>
  <si>
    <t>к региональной программе «Адресная программа</t>
  </si>
  <si>
    <t xml:space="preserve"> </t>
  </si>
  <si>
    <t>Адрес многоквартирного дома</t>
  </si>
  <si>
    <t>Год ввода дома в эксплуатацию</t>
  </si>
  <si>
    <t xml:space="preserve">Дата признания многоквартирного дома аварийным </t>
  </si>
  <si>
    <t>Планируемая дата окончания переселения</t>
  </si>
  <si>
    <t>год</t>
  </si>
  <si>
    <t>дата</t>
  </si>
  <si>
    <t>площадь, кв.м</t>
  </si>
  <si>
    <t>количество человек</t>
  </si>
  <si>
    <t>г. Андреаполь, ул. Кленовая, д. 16</t>
  </si>
  <si>
    <t>г. Андреаполь, ул. М.Складская, д. 2</t>
  </si>
  <si>
    <t>г. Бежецк, ул. Вокзальная, д. 28</t>
  </si>
  <si>
    <t>г. Бежецк, ул. Пролетарская, д. 55</t>
  </si>
  <si>
    <t>г. Белый, ул. Гагарина, д. 1б</t>
  </si>
  <si>
    <t>г. Белый, ул. Генерала Латышева, д. 9</t>
  </si>
  <si>
    <t>г. Белый, ул. Генерала Латышева, д. 17</t>
  </si>
  <si>
    <t>г. Белый, пер. Детский, д. 1</t>
  </si>
  <si>
    <t>г. Белый, ул. Доватора, д. 4</t>
  </si>
  <si>
    <t>г. Белый, ул. Кирова, д. 12</t>
  </si>
  <si>
    <t>г. Белый, ул. Ленина, д. 7</t>
  </si>
  <si>
    <t>г. Белый, ул. Льнозаводская, д. 15</t>
  </si>
  <si>
    <t>г. Белый, ул. Льнозаводская, д. 19</t>
  </si>
  <si>
    <t>г. Белый, ул. Октябрьская, д. 65</t>
  </si>
  <si>
    <t>г. Белый, ул. Смирнова, д. 7</t>
  </si>
  <si>
    <t>г. Белый, ул. Шменкеля, д. 18</t>
  </si>
  <si>
    <t>г. Бологое, ул. 1-я Замостинская, д. 1</t>
  </si>
  <si>
    <t>г. Бологое, ул. Дачная, д. 10</t>
  </si>
  <si>
    <t>г. Бологое, ул. Кобликова, д. 1</t>
  </si>
  <si>
    <t>г. Бологое, ул. Куженкинское шоссе, д. 40</t>
  </si>
  <si>
    <t>г. Бологое, ул. Ленинградская, д. 7</t>
  </si>
  <si>
    <t>г. Бологое, ул. Поддубская, д. 12</t>
  </si>
  <si>
    <t>г. Вышний Волочек, ул. Б.Зайцева, д. 13</t>
  </si>
  <si>
    <t>г. Вышний Волочек, наб. Валентины Терешковой, д. 13а</t>
  </si>
  <si>
    <t>г. Вышний Волочек, ул. Двор ф-ки Пролетарский Авангард, д. 27</t>
  </si>
  <si>
    <t>г. Вышний Волочек, ул. Дрожжина, д. 5</t>
  </si>
  <si>
    <t>г. Вышний Волочек, ул. Дрожжина, д. 7</t>
  </si>
  <si>
    <t>г. Вышний Волочек, ул. Екатерининская, д. 63</t>
  </si>
  <si>
    <t>г. Вышний Волочек, п. Кирова, д. 4</t>
  </si>
  <si>
    <t>г. Вышний Волочек, п. Кирова, д. 5</t>
  </si>
  <si>
    <t>г. Вышний Волочек, ш. Ленинградское, д. 11</t>
  </si>
  <si>
    <t>г. Вышний Волочек, пер. Лечебный, д. 7</t>
  </si>
  <si>
    <t>г. Вышний Волочек, пер. Лечебный, д. 8</t>
  </si>
  <si>
    <t>г. Вышний Волочек, ул. Урицкого, д. 96а</t>
  </si>
  <si>
    <t>г. Кимры, ул. Пушкина, д. 44/8</t>
  </si>
  <si>
    <t>г. Ржев, ул. Бехтерева, д. 75/13</t>
  </si>
  <si>
    <t>г. Ржев, ул. Волжская, д. 9</t>
  </si>
  <si>
    <t>г. Ржев, ул. Грацинского, д. 6</t>
  </si>
  <si>
    <t>г. Ржев, ул. Грацинского, д. 20</t>
  </si>
  <si>
    <t>г. Ржев, ул. Декабристов, д. 56</t>
  </si>
  <si>
    <t>г. Ржев, ул. Калинина, д. 60</t>
  </si>
  <si>
    <t>г. Ржев, ул. Кривощапова, д. 5</t>
  </si>
  <si>
    <t>г. Ржев, ул. Лесозаводская, д. 3</t>
  </si>
  <si>
    <t>г. Ржев, ул. Матросова, д. 13</t>
  </si>
  <si>
    <t>г. Ржев, ул. Народная, д. 43/10</t>
  </si>
  <si>
    <t>г. Ржев, ул. Партизанская, д. 28</t>
  </si>
  <si>
    <t>г. Ржев, ул. Пархоменко, д. 2</t>
  </si>
  <si>
    <t>г. Ржев, ул. Пархоменко, д. 11</t>
  </si>
  <si>
    <t>г. Ржев, ул. Паши Савельевой, д. 14а</t>
  </si>
  <si>
    <t>г. Ржев, наб. Пушкинская, д. 17а</t>
  </si>
  <si>
    <t>г. Ржев, ул. Рабочая, д. 1</t>
  </si>
  <si>
    <t>г. Ржев, ул. Рижская, д. 16</t>
  </si>
  <si>
    <t>г. Ржев, пер. Рижский 1-й, д. 2</t>
  </si>
  <si>
    <t>г. Ржев, ул. Смольная, д. 20</t>
  </si>
  <si>
    <t>г. Ржев, ул. Соколова, д. 38/138</t>
  </si>
  <si>
    <t>г. Ржев, ул. Солнечная, д. 25</t>
  </si>
  <si>
    <t>г. Ржев, ул. Солнечная, д. 47/1</t>
  </si>
  <si>
    <t>г. Ржев, ул. Чернышевского, д. 5</t>
  </si>
  <si>
    <t>г. Ржев, ул. Чернышевского, д. 7</t>
  </si>
  <si>
    <t>г. Ржев, ул. Чернышевского, д. 9</t>
  </si>
  <si>
    <t>г. Ржев, ул. Чернышевского, д. 12</t>
  </si>
  <si>
    <t>г. Ржев, ул. Чернышевского, д. 14</t>
  </si>
  <si>
    <t>г. Ржев, ул. Чернышевского, д. 18</t>
  </si>
  <si>
    <t>г. Ржев, ул. Щорса, д. 5</t>
  </si>
  <si>
    <t>г. Ржев, ул. Щорса, д. 6</t>
  </si>
  <si>
    <t>г. Ржев, ул. Щорса, д. 11</t>
  </si>
  <si>
    <t>г. Ржев, ул. Щорса, д. 13</t>
  </si>
  <si>
    <t>г. Тверь, ш. Волоколамское, д. 39</t>
  </si>
  <si>
    <t>г. Тверь, п. Городское торфопредприятие 2-е, д. 9</t>
  </si>
  <si>
    <t>г. Тверь, ул. Железнодорожников, д. 47, к. 1</t>
  </si>
  <si>
    <t>г. Тверь, ул. Жореса, д. 23</t>
  </si>
  <si>
    <t>г. Тверь, п. Лоцманенко, д. 17</t>
  </si>
  <si>
    <t>г. Тверь, ул. Поселковая 1-я, д. 8</t>
  </si>
  <si>
    <t>г. Тверь, ул. Поселковая 1-я, д. 8, к. а</t>
  </si>
  <si>
    <t>г. Торжок, ул. Бакунина, д. 37</t>
  </si>
  <si>
    <t>г. Торжок, ул. Вокзальная, д. 16</t>
  </si>
  <si>
    <t>г. Торжок, ул. Вокзальная, д. 20</t>
  </si>
  <si>
    <t>г. Торжок, ул. Вокзальная, д. 25</t>
  </si>
  <si>
    <t>г. Торжок, ул. Демьяна Бедного, д. 21</t>
  </si>
  <si>
    <t>г. Торжок, ш. Калининское, д. 28</t>
  </si>
  <si>
    <t>г. Торжок, ул. Красный городок, д. 18</t>
  </si>
  <si>
    <t>г. Торжок, ш. Ленинградское, д. 1</t>
  </si>
  <si>
    <t>г. Торжок, ш. Ленинградское, д. 23</t>
  </si>
  <si>
    <t>г. Торжок, ул. Лермонтова, д. 1</t>
  </si>
  <si>
    <t>г. Торжок, ул. Луначарского, д. 53</t>
  </si>
  <si>
    <t>г. Торжок, наб. Новгородская, д. 5</t>
  </si>
  <si>
    <t>г. Торжок, ул. Пролетарская, д. 12</t>
  </si>
  <si>
    <t>г. Торжок, ул. Стадионная, д. 5</t>
  </si>
  <si>
    <t>г. Торжок, ул. Степана Разина, д. 1</t>
  </si>
  <si>
    <t>г. Торжок, ул. Степана Разина, д. 74</t>
  </si>
  <si>
    <t>г. Торжок, наб. Тверецкая, д. 6\7</t>
  </si>
  <si>
    <t>г. Зубцов, ул. Декабристов, д. 12/11</t>
  </si>
  <si>
    <t>г. Зубцов, ул. Декабристов, д. 26</t>
  </si>
  <si>
    <t>г. Зубцов, ул. Имени Павлова, д. 16/10</t>
  </si>
  <si>
    <t>г. Зубцов, ул. Льнозаводская, д. 17а</t>
  </si>
  <si>
    <t>д Полубратово</t>
  </si>
  <si>
    <t>д. Полубратово, ул. Центральная, д. 6</t>
  </si>
  <si>
    <t>г. Калязин, ул. Володарского, д. 7</t>
  </si>
  <si>
    <t>г. Калязин, ул. Циммерманова, д. 38/18</t>
  </si>
  <si>
    <t>д Давыдово</t>
  </si>
  <si>
    <t>г. Кашин, ул. Карла Маркса, д. 57/2</t>
  </si>
  <si>
    <t>г. Кашин, тер. Льнозавода, д. 1</t>
  </si>
  <si>
    <t>г. Кашин, наб. Южная, д. 39</t>
  </si>
  <si>
    <t>г. Конаково, ул. Жилкооп, д. 8</t>
  </si>
  <si>
    <t>г. Конаково, ул. Жилкооп, д. 9</t>
  </si>
  <si>
    <t>г. Конаково, ул. Жилкооп, д. 10</t>
  </si>
  <si>
    <t>г. Конаково, ул. Жилкооп, д. 11</t>
  </si>
  <si>
    <t>г. Конаково, ул. Жилкооп, д. 13</t>
  </si>
  <si>
    <t>г. Конаково, ул. Жилкооп, д. 16</t>
  </si>
  <si>
    <t>г. Конаково, ул. Первомайская, д. 54</t>
  </si>
  <si>
    <t>д. Березовка, ул. Юбилейная, д. 6</t>
  </si>
  <si>
    <t>д. Верхнее Заборье, ул. Лесная, д. 2</t>
  </si>
  <si>
    <t>д. Верхнее Заборье, ул. Центральная, д. 21а</t>
  </si>
  <si>
    <t>д. Кривцово, ул. Северная, д. 5а</t>
  </si>
  <si>
    <t>д. Малое Чернецово, д. 5</t>
  </si>
  <si>
    <t>д. Монино, ул. Набережная, д. 12</t>
  </si>
  <si>
    <t>д. Новоникольское, ул. Мира, д. 13</t>
  </si>
  <si>
    <t>д. Новоникольское, ул. Мира, д. 18</t>
  </si>
  <si>
    <t>д. Новоселки, ул. Мира, д. 6</t>
  </si>
  <si>
    <t>д. Новоселки, ул. Центральная, д. 16</t>
  </si>
  <si>
    <t>д. Селы, ул. Центральная, д. 1</t>
  </si>
  <si>
    <t>д. Селы, ул. Центральная, д. 2</t>
  </si>
  <si>
    <t>д. Семеновское, ул. Зелёная, д. 2</t>
  </si>
  <si>
    <t>д. Семеновское, ул. Новая, д. 1</t>
  </si>
  <si>
    <t>д. Семеновское, ул. Центральная, д. 16</t>
  </si>
  <si>
    <t>г. Нелидово, ул. Герцена, д. 1</t>
  </si>
  <si>
    <t>г. Нелидово, ул. Герцена, д. 7</t>
  </si>
  <si>
    <t>г. Нелидово, ул. Герцена, д. 9</t>
  </si>
  <si>
    <t>г. Нелидово, пер. Горького, д. 1</t>
  </si>
  <si>
    <t>г. Нелидово, ул. Куйбышева, д. 33</t>
  </si>
  <si>
    <t>г. Нелидово, ул. Куйбышева, д. 43</t>
  </si>
  <si>
    <t>г. Нелидово, ул. Куйбышева, д. 45</t>
  </si>
  <si>
    <t>г. Нелидово, ул. Куйбышева, д. 47</t>
  </si>
  <si>
    <t>г. Нелидово, ул. Куйбышева, д. 48</t>
  </si>
  <si>
    <t>г. Нелидово, ул. Куйбышева, д. 49</t>
  </si>
  <si>
    <t>г. Нелидово, ул. Куйбышева, д. 51</t>
  </si>
  <si>
    <t>г. Нелидово, ул. Куйбышева, д. 66</t>
  </si>
  <si>
    <t>г. Нелидово, ул. Куйбышева, д. 70</t>
  </si>
  <si>
    <t>г. Нелидово, ул. Куйбышева, д. 76</t>
  </si>
  <si>
    <t>г. Нелидово, ул. Матросова, д. 3</t>
  </si>
  <si>
    <t>г. Нелидово, ул. Матросова, д. 5</t>
  </si>
  <si>
    <t>г. Нелидово, ул. Матросова, д. 7</t>
  </si>
  <si>
    <t>г. Нелидово, ул. Матросова, д. 9</t>
  </si>
  <si>
    <t>г. Нелидово, ул. Матросова, д. 11</t>
  </si>
  <si>
    <t>г. Нелидово, ул. Матросова, д. 12</t>
  </si>
  <si>
    <t>г. Нелидово, пер. Мира, д. 1</t>
  </si>
  <si>
    <t>г. Нелидово, пер. Мира, д. 2</t>
  </si>
  <si>
    <t>г. Нелидово, пер. Мира, д. 4</t>
  </si>
  <si>
    <t>г. Нелидово, пер. Мира, д. 5</t>
  </si>
  <si>
    <t>г. Нелидово, ул. Мира, д. 13</t>
  </si>
  <si>
    <t>г. Нелидово, ул. Мира, д. 15</t>
  </si>
  <si>
    <t>г. Нелидово, ул. Мира, д. 17</t>
  </si>
  <si>
    <t>г. Нелидово, ул. Нахимова, д. 5</t>
  </si>
  <si>
    <t>г. Нелидово, ул. Пархоменко, д. 1</t>
  </si>
  <si>
    <t>г. Нелидово, ул. Пархоменко, д. 4а</t>
  </si>
  <si>
    <t>г. Нелидово, ул. Пархоменко, д. 9</t>
  </si>
  <si>
    <t>г. Нелидово, ул. Пархоменко, д. 14</t>
  </si>
  <si>
    <t>г. Нелидово, ул. Пархоменко, д. 16</t>
  </si>
  <si>
    <t>г. Нелидово, пер. Патриса Лумумбы, д. 15</t>
  </si>
  <si>
    <t>г. Нелидово, ул. Пионерская, д. 8</t>
  </si>
  <si>
    <t>г. Нелидово, ул. Победы, д. 8</t>
  </si>
  <si>
    <t>г. Нелидово, ул. Пролетарская, д. 13</t>
  </si>
  <si>
    <t>г. Нелидово, ул. Пролетарская, д. 17</t>
  </si>
  <si>
    <t>г. Нелидово, пер. Пролетарский 1-й, д. 8</t>
  </si>
  <si>
    <t>г. Нелидово, пер. Пролетарский 1-й, д. 11</t>
  </si>
  <si>
    <t>г. Нелидово, пер. Пролетарский 1-й, д. 12</t>
  </si>
  <si>
    <t>г. Нелидово, ул. Пугачева, д. 3а</t>
  </si>
  <si>
    <t>г. Нелидово, пер. Пугачева, д. 5</t>
  </si>
  <si>
    <t>г. Нелидово, ул. Пятницкая, д. 3</t>
  </si>
  <si>
    <t>г. Нелидово, ул. Пятницкая, д. 4а</t>
  </si>
  <si>
    <t>г. Нелидово, ул. Рабочая, д. 7</t>
  </si>
  <si>
    <t>г. Нелидово, ул. Рабочая, д. 21</t>
  </si>
  <si>
    <t>г. Нелидово, ул. Свердлова, д. 2</t>
  </si>
  <si>
    <t>г. Нелидово, ул. Советская, д. 10</t>
  </si>
  <si>
    <t>г. Нелидово, ул. Советская, д. 39</t>
  </si>
  <si>
    <t>г. Нелидово, ул. Строителей, д. 4</t>
  </si>
  <si>
    <t>г. Нелидово, ул. Строителей, д. 6</t>
  </si>
  <si>
    <t>г. Нелидово, ул. Толбухина, д. 5</t>
  </si>
  <si>
    <t>г. Нелидово, ул. Толбухина, д. 9</t>
  </si>
  <si>
    <t>г. Нелидово, ул. Черняховского, д. 11</t>
  </si>
  <si>
    <t>г. Нелидово, ул. Черняховского, д. 14</t>
  </si>
  <si>
    <t>г. Нелидово, проезд. Шахтерский, д. 3</t>
  </si>
  <si>
    <t>г. Осташков, ул. 112 км, д. 12</t>
  </si>
  <si>
    <t>г. Осташков, пер. 1-й Путейский, д. 20</t>
  </si>
  <si>
    <t>г. Осташков, ул. Володарского, д. 10</t>
  </si>
  <si>
    <t>г. Осташков, ул. Володарского, д. 25, стр. а</t>
  </si>
  <si>
    <t>г. Осташков, ул. Володарского, д. 41</t>
  </si>
  <si>
    <t>г. Осташков, ул. Гагарина, д. 60</t>
  </si>
  <si>
    <t>г. Осташков, ул. Гагарина, д. 62</t>
  </si>
  <si>
    <t>г. Осташков, ул. Евстафьевская, д. 4</t>
  </si>
  <si>
    <t>г. Осташков, ул. Евстафьевская, д. 18</t>
  </si>
  <si>
    <t>г. Осташков, ул. Евстафьевская, д. 30</t>
  </si>
  <si>
    <t>г. Осташков, ул. Евстафьевская, д. 54</t>
  </si>
  <si>
    <t>г. Осташков, ул. Заводская, д. 3</t>
  </si>
  <si>
    <t>г. Осташков, ул. Загородная, д. 12</t>
  </si>
  <si>
    <t>г. Осташков, пер. Ленинский, д. 2</t>
  </si>
  <si>
    <t>г. Осташков, пер. Луначарского, д. 2а</t>
  </si>
  <si>
    <t>г. Осташков, пер. Любы Богомоловой, д. 10</t>
  </si>
  <si>
    <t>г. Осташков, пер. Осташковский, д. 10</t>
  </si>
  <si>
    <t>г. Осташков, пер. Панфилова, д. 3а</t>
  </si>
  <si>
    <t>г. Осташков, ул. Привокзальная, д. 4</t>
  </si>
  <si>
    <t>г. Осташков, ул. Привокзальная, д. 6</t>
  </si>
  <si>
    <t>г. Осташков, ул. Рабочая, д. 8</t>
  </si>
  <si>
    <t>г. Осташков, ул. Рабочая, д. 25</t>
  </si>
  <si>
    <t>г. Осташков, ул. Рябочкина, д. 66</t>
  </si>
  <si>
    <t>г. Осташков, ул. Садовая, д. 2</t>
  </si>
  <si>
    <t>г. Осташков, ул. Садовая, д. 6</t>
  </si>
  <si>
    <t>г. Осташков, ул. Тимофеевская, д. 75</t>
  </si>
  <si>
    <t>г. Осташков, ул. Урицкого, д. 10</t>
  </si>
  <si>
    <t>г. Осташков, ул. Урицкого, д. 14</t>
  </si>
  <si>
    <t>г. Осташков, ул. Урицкого, д. 16</t>
  </si>
  <si>
    <t>г. Осташков, ул. Урицкого, д. 21</t>
  </si>
  <si>
    <t>г. Осташков, ул. Урицкого, д. 26</t>
  </si>
  <si>
    <t>г. Осташков, ул. Урицкого, д. 48</t>
  </si>
  <si>
    <t>г. Осташков, пер. Чайкин, д. 3</t>
  </si>
  <si>
    <t>д. Дешевки, д. 21</t>
  </si>
  <si>
    <t>д. Дмитрово, д. 44</t>
  </si>
  <si>
    <t>д. Крупцово, д. 9</t>
  </si>
  <si>
    <t>д. Крупцово, д. 11</t>
  </si>
  <si>
    <t>д. Леонтьево, д. 20</t>
  </si>
  <si>
    <t>д. Леонтьево, д. 25</t>
  </si>
  <si>
    <t>д. Леонтьево, д. 27</t>
  </si>
  <si>
    <t>д. Находово, д. 7</t>
  </si>
  <si>
    <t>д. Образцово, д. 2</t>
  </si>
  <si>
    <t>д. Образцово, д. 20</t>
  </si>
  <si>
    <t>д. Орехово, ул. Центральная, д. 20</t>
  </si>
  <si>
    <t>д. Орехово, ул. Центральная, д. 30</t>
  </si>
  <si>
    <t>д. Орехово, ул. Центральная, д. 42</t>
  </si>
  <si>
    <t>д. Осипово, д. 14</t>
  </si>
  <si>
    <t>д. Плешки, д. 28</t>
  </si>
  <si>
    <t>д. Пятницкое, д. 15</t>
  </si>
  <si>
    <t>д. Пятницкое, д. 25</t>
  </si>
  <si>
    <t>д. Пятницкое, д. 26</t>
  </si>
  <si>
    <t>д. Пятницкое, д. 27</t>
  </si>
  <si>
    <t>д. Светлая, д. 26</t>
  </si>
  <si>
    <t>д. Трубино, ул. Полевая, д. 32</t>
  </si>
  <si>
    <t>д. Трубино, ул. Полевая, д. 42</t>
  </si>
  <si>
    <t>д. Шолохово, д. 8</t>
  </si>
  <si>
    <t>г. Старица, ул. им Ленина, д. 67</t>
  </si>
  <si>
    <t>д. Селихово, ул. Центральная, д. 7</t>
  </si>
  <si>
    <t>г. Торопец, ул. Александра Невского, д. 6</t>
  </si>
  <si>
    <t>г. Торопец, ул. Калинина, д. 38</t>
  </si>
  <si>
    <t>г. Торопец, ул. Карла Маркса, д. 70</t>
  </si>
  <si>
    <t>г. Торопец, ул. Ломоносова, д. 14</t>
  </si>
  <si>
    <t>г. Торопец, ул. Некрасова, д. 14</t>
  </si>
  <si>
    <t>г. Торопец, ул. Соловьева, д. 45</t>
  </si>
  <si>
    <t>к региональной программе «Адресная программа Тверской области</t>
  </si>
  <si>
    <t>Планируемые показатели переселения граждан из аварийного жилищного фонда, признанного таковым до 1 января 2017 года</t>
  </si>
  <si>
    <t>Расселяемая площадь</t>
  </si>
  <si>
    <t>Количество переселяемых жителей</t>
  </si>
  <si>
    <t>2019 г.</t>
  </si>
  <si>
    <t>2020 г.</t>
  </si>
  <si>
    <t>2021 г.</t>
  </si>
  <si>
    <t>2022 г.</t>
  </si>
  <si>
    <t>2023 г.</t>
  </si>
  <si>
    <t>2024 г.</t>
  </si>
  <si>
    <t>2025 г.</t>
  </si>
  <si>
    <t>чел</t>
  </si>
  <si>
    <t>Всего по  программе переселения, в рамках которой предусмотрено финансирование за счет средств Фонда. в т.ч.:</t>
  </si>
  <si>
    <t>x</t>
  </si>
  <si>
    <t>Всего расселяемая площадь жилых помещений</t>
  </si>
  <si>
    <t>Расселение в рамках программы, не связанное с приобретением жилых помещений и связанное с приобретением жилых помещений без использования бюджетных средств</t>
  </si>
  <si>
    <t>Расселение в рамках программы, связанное с приобретением жилых помещений за счет бюджетных средств</t>
  </si>
  <si>
    <t>Приобретение жилых помещений у застройщиков, в т.ч.:</t>
  </si>
  <si>
    <t>Приобретение жилых помещений у лиц, не являющихся застройщиками</t>
  </si>
  <si>
    <t>в строящихся домах</t>
  </si>
  <si>
    <t>в домах, введенных в эксплуатацию</t>
  </si>
  <si>
    <t>кв. м</t>
  </si>
  <si>
    <t>Итого по Программе</t>
  </si>
  <si>
    <t>г. Ржев</t>
  </si>
  <si>
    <t>г. Тверь</t>
  </si>
  <si>
    <t>Нелидовский городской округ</t>
  </si>
  <si>
    <t>г. Кимры</t>
  </si>
  <si>
    <t>г. Вышний Волочек</t>
  </si>
  <si>
    <t>г. Торжок</t>
  </si>
  <si>
    <t>Осташковский городской округ</t>
  </si>
  <si>
    <t>По программе переселения 2019 – 2025 гг., в рамках которой предусмотрено финансирование за счет средств Фонда, в том числе:</t>
  </si>
  <si>
    <t>х</t>
  </si>
  <si>
    <t>Объем аварийного жилищного фонда                      (кв. м)</t>
  </si>
  <si>
    <t xml:space="preserve">Общий объем финансирования Программы, реализуемой с привлечением средств Фонда, руб. </t>
  </si>
  <si>
    <t>средства государственной корпорации – Фонда  содействия реформированию жилищно-коммунального хозяйства, руб.</t>
  </si>
  <si>
    <t xml:space="preserve">Показатели </t>
  </si>
  <si>
    <t xml:space="preserve">Этапы </t>
  </si>
  <si>
    <t xml:space="preserve">I </t>
  </si>
  <si>
    <t xml:space="preserve">II </t>
  </si>
  <si>
    <t xml:space="preserve">III </t>
  </si>
  <si>
    <t xml:space="preserve">IV </t>
  </si>
  <si>
    <t xml:space="preserve">V </t>
  </si>
  <si>
    <t xml:space="preserve">VI </t>
  </si>
  <si>
    <t xml:space="preserve">Итого </t>
  </si>
  <si>
    <t xml:space="preserve">2019 - 2020 </t>
  </si>
  <si>
    <t xml:space="preserve">2020-2021 </t>
  </si>
  <si>
    <t xml:space="preserve">2021-2022 </t>
  </si>
  <si>
    <t xml:space="preserve">2022-2023 </t>
  </si>
  <si>
    <t xml:space="preserve">2023-2024 </t>
  </si>
  <si>
    <t xml:space="preserve">2024-2025 </t>
  </si>
  <si>
    <t>Финансирование:</t>
  </si>
  <si>
    <r>
      <t xml:space="preserve">Количество граждан, расселенных из аварийного жилого фонда, </t>
    </r>
    <r>
      <rPr>
        <sz val="13"/>
        <color rgb="FF000000"/>
        <rFont val="Times New Roman"/>
        <family val="1"/>
        <charset val="204"/>
      </rPr>
      <t>(тыс. чел.)</t>
    </r>
  </si>
  <si>
    <r>
      <t xml:space="preserve">Площадь </t>
    </r>
    <r>
      <rPr>
        <sz val="13"/>
        <color rgb="FF000000"/>
        <rFont val="Times New Roman"/>
        <family val="1"/>
        <charset val="204"/>
      </rPr>
      <t>(тыс.кв.м)</t>
    </r>
  </si>
  <si>
    <r>
      <t>средства Фонда</t>
    </r>
    <r>
      <rPr>
        <sz val="13"/>
        <color rgb="FF000000"/>
        <rFont val="Times New Roman"/>
        <family val="1"/>
        <charset val="204"/>
      </rPr>
      <t xml:space="preserve"> (млн.руб., 97 %)</t>
    </r>
  </si>
  <si>
    <r>
      <t xml:space="preserve">средства ОБ </t>
    </r>
    <r>
      <rPr>
        <sz val="13"/>
        <color rgb="FF000000"/>
        <rFont val="Times New Roman"/>
        <family val="1"/>
        <charset val="204"/>
      </rPr>
      <t>(млн.руб., 3 %)</t>
    </r>
  </si>
  <si>
    <r>
      <t xml:space="preserve">средства ОБ на оплату превышения предоставляемой площади </t>
    </r>
    <r>
      <rPr>
        <sz val="13"/>
        <color rgb="FF000000"/>
        <rFont val="Times New Roman"/>
        <family val="1"/>
        <charset val="204"/>
      </rPr>
      <t>(млн.руб.)</t>
    </r>
  </si>
  <si>
    <t>Количество расселяемых жилых помещений</t>
  </si>
  <si>
    <t>Расселяемая площадь жилых помещений</t>
  </si>
  <si>
    <t>Источники финансирования программы</t>
  </si>
  <si>
    <t>Справочно:
Расчетная сумма экономии бюджетных средств</t>
  </si>
  <si>
    <t>Справочно: 
Возмещение части стоимости жилых помещений</t>
  </si>
  <si>
    <t>в том числе</t>
  </si>
  <si>
    <t>Собственность граждан</t>
  </si>
  <si>
    <t>Муниципальная собственность</t>
  </si>
  <si>
    <t>собственность граждан</t>
  </si>
  <si>
    <t xml:space="preserve">муниципальная собственность </t>
  </si>
  <si>
    <t>за счет средств Фонда</t>
  </si>
  <si>
    <t>за счет средств местного бюджета</t>
  </si>
  <si>
    <t>за счет переселения граждан по договору о развитии застроенной территории</t>
  </si>
  <si>
    <t>за счет  переселения граждан в свободный муниципальный жилищный фонд</t>
  </si>
  <si>
    <t>за счет средств собственников жилых помещений</t>
  </si>
  <si>
    <t>за счет средств иных лиц (инвестор а по ДРЗТ)</t>
  </si>
  <si>
    <t>чел.</t>
  </si>
  <si>
    <t>ед.</t>
  </si>
  <si>
    <t>Приложение 1</t>
  </si>
  <si>
    <t>Наименование муниципального образования Тверской области</t>
  </si>
  <si>
    <t>Приложение 2</t>
  </si>
  <si>
    <t>Приложение 3</t>
  </si>
  <si>
    <t>План реализации мероприятий по переселению граждан из аварийного жилищного фонда, признанного таковым до 1 января 2017 года, по способам переселения</t>
  </si>
  <si>
    <t>Приложение 4</t>
  </si>
  <si>
    <t>Приложение 5</t>
  </si>
  <si>
    <t xml:space="preserve">по переселению граждан из аварийного жилищного фонда на 2019 - 2025 годы» </t>
  </si>
  <si>
    <t>№ 
п/п</t>
  </si>
  <si>
    <r>
      <t xml:space="preserve">Всего по </t>
    </r>
    <r>
      <rPr>
        <sz val="14"/>
        <color rgb="FF000000"/>
        <rFont val="Times New Roman"/>
        <family val="1"/>
        <charset val="204"/>
      </rPr>
      <t>программе переселения, в рамках которой предусмотрено финансирование за счет средств Фонда</t>
    </r>
    <r>
      <rPr>
        <sz val="14"/>
        <color rgb="FF000000"/>
        <rFont val="Times New Roman"/>
        <family val="1"/>
        <charset val="204"/>
      </rPr>
      <t>. в т.ч.:</t>
    </r>
  </si>
  <si>
    <t>Конаковский район</t>
  </si>
  <si>
    <t>Торопецкий район</t>
  </si>
  <si>
    <t>Зубцовский район</t>
  </si>
  <si>
    <t>Спировский район</t>
  </si>
  <si>
    <t>Торжокский район</t>
  </si>
  <si>
    <t>Андреапольский район</t>
  </si>
  <si>
    <t>Селижаровский район</t>
  </si>
  <si>
    <t>Бежецкий район</t>
  </si>
  <si>
    <t>Жарковский район</t>
  </si>
  <si>
    <t>Максатихинский район</t>
  </si>
  <si>
    <t>Сандовский район</t>
  </si>
  <si>
    <t>Старицкий район</t>
  </si>
  <si>
    <t>Бельский район</t>
  </si>
  <si>
    <t>Болговский район</t>
  </si>
  <si>
    <t>Калининский район</t>
  </si>
  <si>
    <t>Калязинский район</t>
  </si>
  <si>
    <t>Ржевский район</t>
  </si>
  <si>
    <t>Сонковский район</t>
  </si>
  <si>
    <t xml:space="preserve">I этап </t>
  </si>
  <si>
    <t xml:space="preserve">II этап </t>
  </si>
  <si>
    <t xml:space="preserve">Итого по I этапу </t>
  </si>
  <si>
    <t>софинансирование мероприятий по переселению за счет средств областного бюджета Тверской области, руб.</t>
  </si>
  <si>
    <t xml:space="preserve">Общий объем финансирования Программы, руб. </t>
  </si>
  <si>
    <t>Итого по II этапу</t>
  </si>
  <si>
    <t>Итого по III этапу</t>
  </si>
  <si>
    <t>Итого по IV этапу</t>
  </si>
  <si>
    <t>Итого по V этапу</t>
  </si>
  <si>
    <t>Итого по VI этапу</t>
  </si>
  <si>
    <t xml:space="preserve">VI этап </t>
  </si>
  <si>
    <t xml:space="preserve">V этап </t>
  </si>
  <si>
    <t>III этап</t>
  </si>
  <si>
    <t>IV этап</t>
  </si>
  <si>
    <r>
      <t>средства областного бюджета Тверской области</t>
    </r>
    <r>
      <rPr>
        <sz val="12"/>
        <color rgb="FF000000"/>
        <rFont val="Calibri"/>
        <family val="2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на оплату площади, превышающей площадь изымаемого помещения, руб.</t>
    </r>
  </si>
  <si>
    <t>Итого по Андреапольскому району</t>
  </si>
  <si>
    <t>Итого по Бежецкому району</t>
  </si>
  <si>
    <t>Итого по Бельскому району</t>
  </si>
  <si>
    <t>Итого по Бологовскому району</t>
  </si>
  <si>
    <t>Итого по городу Вышний Волочек</t>
  </si>
  <si>
    <t>Итого по городу Кимры</t>
  </si>
  <si>
    <t>Итого по Жарковскому району</t>
  </si>
  <si>
    <t>Итого по Зубцовскому району</t>
  </si>
  <si>
    <t>Итого по Калининскому району</t>
  </si>
  <si>
    <t>Итого по Калязинскому району</t>
  </si>
  <si>
    <t>Итого по Конаковскому району</t>
  </si>
  <si>
    <t>Итого по Максатихинскому району</t>
  </si>
  <si>
    <t>Итого по Нелидовскому городскому округу</t>
  </si>
  <si>
    <t>Итого по Осташковскому городскому округу</t>
  </si>
  <si>
    <t>Итого по Ржевскому району</t>
  </si>
  <si>
    <t>Итого по Сандовскому району</t>
  </si>
  <si>
    <t>Итого по Селижаровскому району</t>
  </si>
  <si>
    <t>Итого по Сонковскому району</t>
  </si>
  <si>
    <t>Итого по Спировскому району</t>
  </si>
  <si>
    <t>Итого по Старицкому району</t>
  </si>
  <si>
    <t>Итого по Торжокскому району</t>
  </si>
  <si>
    <t>Итого по Торопецкому району</t>
  </si>
  <si>
    <t xml:space="preserve">Всего по I этапу </t>
  </si>
  <si>
    <t xml:space="preserve">Всего по II этапу </t>
  </si>
  <si>
    <t xml:space="preserve">Всего по III этапу </t>
  </si>
  <si>
    <t>Всего по IV этапу</t>
  </si>
  <si>
    <t xml:space="preserve">Всего по V этапу </t>
  </si>
  <si>
    <t>Всего по VI  этапу</t>
  </si>
  <si>
    <t>Итого по Кашинскому городскому округу</t>
  </si>
  <si>
    <t>Кашинский городской округ</t>
  </si>
  <si>
    <t>г. Андреаполь</t>
  </si>
  <si>
    <t>г. Бежецк</t>
  </si>
  <si>
    <t>г. Белый</t>
  </si>
  <si>
    <t>г. Бологое</t>
  </si>
  <si>
    <t>г. Зубцов</t>
  </si>
  <si>
    <t>г. Калязин</t>
  </si>
  <si>
    <t>г. Кашин</t>
  </si>
  <si>
    <t>г. Конаково</t>
  </si>
  <si>
    <t>д. Березовка</t>
  </si>
  <si>
    <t>д. Верхнее Заборье</t>
  </si>
  <si>
    <t>д. Кривцово</t>
  </si>
  <si>
    <t>д. Малое Чернецово</t>
  </si>
  <si>
    <t>д. Монино</t>
  </si>
  <si>
    <t>д. Новоникольское</t>
  </si>
  <si>
    <t>д. Новоселки</t>
  </si>
  <si>
    <t>д. Селы</t>
  </si>
  <si>
    <t>д. Семеновское</t>
  </si>
  <si>
    <t>г. Нелидово</t>
  </si>
  <si>
    <t>г. Осташков</t>
  </si>
  <si>
    <t>д. Дешевки</t>
  </si>
  <si>
    <t>д. Дмитрово</t>
  </si>
  <si>
    <t>д. Крупцово</t>
  </si>
  <si>
    <t>д. Леонтьево</t>
  </si>
  <si>
    <t>д. Находово</t>
  </si>
  <si>
    <t>д. Образцово</t>
  </si>
  <si>
    <t>д. Орехово</t>
  </si>
  <si>
    <t>д. Осипово</t>
  </si>
  <si>
    <t>д. Плешки</t>
  </si>
  <si>
    <t>д. Пятницкое</t>
  </si>
  <si>
    <t>д. Светлая</t>
  </si>
  <si>
    <t>д. Трубино</t>
  </si>
  <si>
    <t>д. Шолохово</t>
  </si>
  <si>
    <t>г. Старица</t>
  </si>
  <si>
    <t>д. Селихово</t>
  </si>
  <si>
    <t>г. Торопец</t>
  </si>
  <si>
    <t>за счет средств бюджета субъекта Российской Федерации</t>
  </si>
  <si>
    <r>
      <t xml:space="preserve">Всего по </t>
    </r>
    <r>
      <rPr>
        <sz val="14"/>
        <color rgb="FF000000"/>
        <rFont val="Times New Roman"/>
        <family val="1"/>
        <charset val="204"/>
      </rPr>
      <t xml:space="preserve"> программе переселения, в рамках которой предусмотрено финансирование за счет средств Фонда</t>
    </r>
    <r>
      <rPr>
        <sz val="14"/>
        <color rgb="FF000000"/>
        <rFont val="Times New Roman"/>
        <family val="1"/>
        <charset val="204"/>
      </rPr>
      <t>. в т.ч.:</t>
    </r>
  </si>
  <si>
    <t>Всего по I этапу</t>
  </si>
  <si>
    <t>Всего по II этапу</t>
  </si>
  <si>
    <t>Всего по III этапу</t>
  </si>
  <si>
    <t>Всего по V этапу</t>
  </si>
  <si>
    <t>Всего по VI этапу</t>
  </si>
  <si>
    <t>г. Вышний Волочек,
 ул. Красных Печатников, д. 128</t>
  </si>
  <si>
    <t>Итого по городу Ржеву</t>
  </si>
  <si>
    <t>Итого по городу Твери</t>
  </si>
  <si>
    <t>г. Тверь, пер. 1-й (Элеватор), д. 3</t>
  </si>
  <si>
    <t>г. Тверь, пер. 3-й (Элеватор), д. 3</t>
  </si>
  <si>
    <t>Итого по городу Торжку</t>
  </si>
  <si>
    <t>пгт Жарковский</t>
  </si>
  <si>
    <t>пгт Жарковский, ул. Комсомольская, д. 10</t>
  </si>
  <si>
    <t>пгт Жарковский, ул. Первомайская, д. 6</t>
  </si>
  <si>
    <t>пгт Орша</t>
  </si>
  <si>
    <t>пгт Орша, ул. Калинина, д. 1/7</t>
  </si>
  <si>
    <t>пгт Орша, ул. Калинина, д. 3</t>
  </si>
  <si>
    <t>пгт Орша, ул. Привокзальная, д. 2/1</t>
  </si>
  <si>
    <t>пгт Орша, ул. Привокзальная, д. 4</t>
  </si>
  <si>
    <t>пгт Орша, ул. Привокзальная, д. 10</t>
  </si>
  <si>
    <t>пгт Орша, ул. Привокзальная, д. 12</t>
  </si>
  <si>
    <t>с/п Давыдовское, д. Давыдово, д. 1</t>
  </si>
  <si>
    <t>пгт Козлово</t>
  </si>
  <si>
    <t>пгт Козлово, ул. Прядильщиков, д. 1</t>
  </si>
  <si>
    <t>пгт Редкино</t>
  </si>
  <si>
    <t>пгт Редкино, ул. Новая Жизнь, д. 3а</t>
  </si>
  <si>
    <t>пгт Редкино, ул. Торфяная, д. 7</t>
  </si>
  <si>
    <t>пгт Редкино, ул. Торфяная, д. 19</t>
  </si>
  <si>
    <t>пгт Редкино, ул. Транспортная, д. 8</t>
  </si>
  <si>
    <t>пгт Максатиха</t>
  </si>
  <si>
    <t>пгт Максатиха, ул. 40 лет Октября, д. 7</t>
  </si>
  <si>
    <t>пгт Максатиха, проезд. Боровых, д. 4а</t>
  </si>
  <si>
    <t>пгт Максатиха, пл. Вокзальная, д. 1</t>
  </si>
  <si>
    <t>пгт Максатиха, ул. Железнодорожная, д. 17</t>
  </si>
  <si>
    <t>пгт Максатиха, ул. Колхозная, д. 11</t>
  </si>
  <si>
    <t>пгт Максатиха, ул. Почтовая, д. 5</t>
  </si>
  <si>
    <t>пгт Максатиха, ул. Пролетарская, д. 17</t>
  </si>
  <si>
    <t>пгт Максатиха, ул. Советская, д. 10</t>
  </si>
  <si>
    <t>пгт Максатиха, ул. Советская, д. 12</t>
  </si>
  <si>
    <t>пгт Максатиха, ул. Советская, д. 28</t>
  </si>
  <si>
    <t>пгт Максатиха, ул. Советская, д. 41</t>
  </si>
  <si>
    <t>пгт Максатиха, пер. Сосновый, д. 2</t>
  </si>
  <si>
    <t>г. Осташков, проспект Ленинский, д. 25а</t>
  </si>
  <si>
    <t>г. Осташков, проспектЛенинский, д. 67</t>
  </si>
  <si>
    <t>г. Осташков, проспект Ленинский, д. 68</t>
  </si>
  <si>
    <t>г. Осташков, проспект Ленинский, д. 110а</t>
  </si>
  <si>
    <t>г. Осташков, проспект Локомотивная, д. 9</t>
  </si>
  <si>
    <t>г. Осташков, городок Рабочий, д. 32</t>
  </si>
  <si>
    <t>г. Осташков, проезд Продольный, д. 14</t>
  </si>
  <si>
    <t>пос. Заволжский</t>
  </si>
  <si>
    <t>пос. Заволжский, ул. Торопецкий тракт, д. 2</t>
  </si>
  <si>
    <t>пос. Осуга, ул. Привокзальная, д. 46</t>
  </si>
  <si>
    <t>пос. Победа, ул. Школьная, д. 5</t>
  </si>
  <si>
    <t>пос. Осуга</t>
  </si>
  <si>
    <t>пос. Победа</t>
  </si>
  <si>
    <t>пос. Чертолино</t>
  </si>
  <si>
    <t>пос. Чертолино, ул. Железнодорожная, д. 7</t>
  </si>
  <si>
    <t>пос. Селище, ул. Комсомольская, д. 4</t>
  </si>
  <si>
    <t>пос. Селище, ул. Комсомольская, д. 5</t>
  </si>
  <si>
    <t>пос. Селище, ул. Комсомольская, д. 6</t>
  </si>
  <si>
    <t>пос. Селище, ул. Комсомольская, д. 7</t>
  </si>
  <si>
    <t>пос. Селище, ул. Комсомольская, д. 8</t>
  </si>
  <si>
    <t>пос. Селище, ул. Комсомольская, д. 9</t>
  </si>
  <si>
    <t>пос. Селище, ул. Комсомольская, д. 10</t>
  </si>
  <si>
    <t>пос. Селище, ул. Комсомольская, д. 11</t>
  </si>
  <si>
    <t>пос. Селище, ул. Комсомольская, д. 12</t>
  </si>
  <si>
    <t>пос. Селище, ул. Комсомольская, д. 13</t>
  </si>
  <si>
    <t>пос. Селище, ул. Комсомольская, д. 14</t>
  </si>
  <si>
    <t>пос. Селище, ул. Комсомольская, д. 15</t>
  </si>
  <si>
    <t>пос. Селище, ул. Комсомольская, д. 17</t>
  </si>
  <si>
    <t>пос. Селище, ул. Комсомольская, д. 20</t>
  </si>
  <si>
    <t>пос. Селище, ул. Комсомольская, д. 21</t>
  </si>
  <si>
    <t>пос. Селище, ул. Ленина, д. 11</t>
  </si>
  <si>
    <t>пос. Селище, ул. Ленина, д. 20</t>
  </si>
  <si>
    <t>пгт Селижарово, ул. Гагарина, д. 11</t>
  </si>
  <si>
    <t>пгт Селижарово</t>
  </si>
  <si>
    <t>пгт Селижарово, ул. Энгельса, д. 7</t>
  </si>
  <si>
    <t>пгт Селижарово, ул. Завокзальная, д. 22</t>
  </si>
  <si>
    <t>пгт Сонково, ул. Клубная, д. 5-а</t>
  </si>
  <si>
    <t>пгт Сонково</t>
  </si>
  <si>
    <t>пос. Спирово</t>
  </si>
  <si>
    <t>пос. Спирово, ул. Дачная, д. 2</t>
  </si>
  <si>
    <t>пос. Спирово, ул. Железнодорожная, д. 15</t>
  </si>
  <si>
    <t>пос. Спирово, ул. Железнодорожная, д. 17</t>
  </si>
  <si>
    <t>пос. Спирово, ул. Красная Горка, д. 20</t>
  </si>
  <si>
    <t>пос. Спирово, ул. Пионерская, д. 1</t>
  </si>
  <si>
    <t>пос. Спирово, ул. Советская, д. 15</t>
  </si>
  <si>
    <t>пос. Спирово, ул. Страховая, д. 14</t>
  </si>
  <si>
    <t>всего</t>
  </si>
  <si>
    <t>выкуп жилых помещений у собственников</t>
  </si>
  <si>
    <t>переселение в свободный жилищный фонд</t>
  </si>
  <si>
    <t>расселяемая площадь</t>
  </si>
  <si>
    <t>стоимость</t>
  </si>
  <si>
    <t>приобретаемая площадь</t>
  </si>
  <si>
    <t>строительство домов</t>
  </si>
  <si>
    <t>Итого по городу Торжоку</t>
  </si>
  <si>
    <t>по переселению граждан из аварийного жилищного фонда на 2019 - 2025 годы»</t>
  </si>
  <si>
    <t>г. Ржев, пос. Льночесальная фабрика, 
д. 23</t>
  </si>
  <si>
    <t>пос. Бутаки, ул. Зелёная, д. 2</t>
  </si>
  <si>
    <t>пос. Бутаки</t>
  </si>
  <si>
    <t>пос. Ильюшино</t>
  </si>
  <si>
    <t>пос. Ильюшино, д. 7</t>
  </si>
  <si>
    <t>пос. Копейки</t>
  </si>
  <si>
    <t>пос. Межа</t>
  </si>
  <si>
    <t>пос. Южный</t>
  </si>
  <si>
    <t>пос. Копейки, ул. Приречная, д. 15</t>
  </si>
  <si>
    <t>пос. Копейки, ул. Приречная, д. 20</t>
  </si>
  <si>
    <t>пос. Межа, ул. Комсомольская, д. 3</t>
  </si>
  <si>
    <t>пос. Межа, ул. Советская, д. 9</t>
  </si>
  <si>
    <t>пос. Южный, ул. Космонавтов, д. 4</t>
  </si>
  <si>
    <t>пос. Южный, ул. Космонавтов, д. 6</t>
  </si>
  <si>
    <t>пос. Южный, ул. Мелиораторов, д. 1/7</t>
  </si>
  <si>
    <t>пос. Южный, ул. Мелиораторов, д. 5</t>
  </si>
  <si>
    <t>пос. Южный, ул. Мелиораторов, д. 7а</t>
  </si>
  <si>
    <t>пос. Южный, ул. Мелиораторов, д. 13</t>
  </si>
  <si>
    <t>пос. Южный, пер. Молодежный, д. 5</t>
  </si>
  <si>
    <t>пос. Южный, пер. Молодежный, д. 6</t>
  </si>
  <si>
    <t>пос. Южный, ул. Моторная, д. 10</t>
  </si>
  <si>
    <t>пос. Южный, ул. Моторная, д. 12</t>
  </si>
  <si>
    <t>пос. Южный, ул. Моторная, д. 16</t>
  </si>
  <si>
    <t>пос. Южный, ул. Моторная, д. 18</t>
  </si>
  <si>
    <t>пос. Южный, ул. Пионерская, д. 2</t>
  </si>
  <si>
    <t>пос. Южный, пер. Спортивный, д. 3</t>
  </si>
  <si>
    <t>пос. Южный, пер. Спортивный, д. 6</t>
  </si>
  <si>
    <t>пос. Южный, ул. Фестивальная, д. 21</t>
  </si>
  <si>
    <t>г. Осташков, проспект Гвардейский, д. 9</t>
  </si>
  <si>
    <t>г. Осташков, проспект Ленинский, д. 36а</t>
  </si>
  <si>
    <t>г. Осташков, проспект Локомотивная, д. 1</t>
  </si>
  <si>
    <t>г. Осташков, проспект Локомотивная, д. 5</t>
  </si>
  <si>
    <t>пгт Сандово</t>
  </si>
  <si>
    <t>пгт Сандово, ул. А.И.Виноградова, д. 7</t>
  </si>
  <si>
    <t>из аварийного жилищного фонда на 2019 - 2025 годы»</t>
  </si>
  <si>
    <t xml:space="preserve">Тверской области по переселению граждан </t>
  </si>
  <si>
    <t>Число жителей, планируемых  
к переселению</t>
  </si>
  <si>
    <t>договор о развитии застроен-ной террито-рии</t>
  </si>
  <si>
    <t>рассе-ляемая площадь</t>
  </si>
  <si>
    <t xml:space="preserve">«Адресная программа Тверской области по переселению граждан из аварйного жилищного фонда на 2019 - 2025 годы»  </t>
  </si>
  <si>
    <t>Объемы и источники финансирования региональной программы</t>
  </si>
  <si>
    <t>Перечень многоквартирных домов, признанных аварийными до 1 января 2017 года в установленном порядке аварийными и подлежащими сносу или реконструкции
 в связи с физическим износом в процессе их эксплуатации, в отношении которых планируется переселение граждан в рамках Программы</t>
  </si>
  <si>
    <t xml:space="preserve"> Сведения об аварийном жилищном фонде, подлежащем расселению до 1 сентября 
2025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</si>
</sst>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₽&quot;;[Red]\-#,##0.00\ &quot;₽&quot;"/>
    <numFmt numFmtId="164" formatCode="#,##0.00_ ;\-#,##0.00\ "/>
    <numFmt numFmtId="165" formatCode="#,##0_ ;\-#,##0\ "/>
    <numFmt numFmtId="166" formatCode="#,##0.0"/>
    <numFmt numFmtId="167" formatCode="#,##0.0000000"/>
    <numFmt numFmtId="168" formatCode="#,##0.000000000"/>
  </numFmts>
  <fonts count="10" x14ac:knownFonts="1">
    <font>
      <sz val="11"/>
      <color rgb="FF000000"/>
      <name val="Times New Roman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3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DBEEF4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164"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4" fontId="2" fillId="2" borderId="1" xfId="0" applyNumberFormat="1" applyFont="1" applyFill="1" applyBorder="1" applyAlignment="1">
      <alignment horizontal="right" vertical="center"/>
    </xf>
    <xf numFmtId="0" fontId="4" fillId="2" borderId="0" xfId="0" applyFont="1" applyFill="1"/>
    <xf numFmtId="0" fontId="3" fillId="2" borderId="0" xfId="0" applyFont="1" applyFill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/>
    <xf numFmtId="0" fontId="4" fillId="2" borderId="0" xfId="0" applyFont="1" applyFill="1" applyBorder="1"/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 applyProtection="1">
      <alignment wrapText="1"/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 readingOrder="1"/>
    </xf>
    <xf numFmtId="166" fontId="7" fillId="4" borderId="8" xfId="0" applyNumberFormat="1" applyFont="1" applyFill="1" applyBorder="1" applyAlignment="1">
      <alignment horizontal="center" vertical="center" wrapText="1" readingOrder="1"/>
    </xf>
    <xf numFmtId="166" fontId="8" fillId="4" borderId="8" xfId="0" applyNumberFormat="1" applyFont="1" applyFill="1" applyBorder="1" applyAlignment="1">
      <alignment horizontal="center" vertical="center" wrapText="1"/>
    </xf>
    <xf numFmtId="166" fontId="8" fillId="4" borderId="8" xfId="0" applyNumberFormat="1" applyFont="1" applyFill="1" applyBorder="1" applyAlignment="1">
      <alignment horizontal="center" vertical="center" wrapText="1" readingOrder="1"/>
    </xf>
    <xf numFmtId="0" fontId="3" fillId="2" borderId="0" xfId="0" applyFont="1" applyFill="1" applyAlignment="1" applyProtection="1">
      <alignment horizontal="left" wrapText="1"/>
      <protection locked="0"/>
    </xf>
    <xf numFmtId="0" fontId="3" fillId="2" borderId="0" xfId="0" applyFont="1" applyFill="1" applyBorder="1" applyAlignment="1"/>
    <xf numFmtId="4" fontId="4" fillId="2" borderId="1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2" borderId="0" xfId="0" applyFont="1" applyFill="1" applyBorder="1" applyAlignment="1" applyProtection="1">
      <alignment wrapText="1"/>
      <protection locked="0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 wrapText="1"/>
    </xf>
    <xf numFmtId="4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Alignment="1" applyProtection="1">
      <alignment horizontal="left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4" fillId="0" borderId="0" xfId="0" applyFont="1" applyFill="1" applyAlignment="1">
      <alignment wrapText="1"/>
    </xf>
    <xf numFmtId="0" fontId="2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5" borderId="0" xfId="0" applyFont="1" applyFill="1"/>
    <xf numFmtId="4" fontId="2" fillId="5" borderId="0" xfId="0" applyNumberFormat="1" applyFont="1" applyFill="1" applyBorder="1" applyAlignment="1">
      <alignment horizontal="right" vertical="center" wrapText="1"/>
    </xf>
    <xf numFmtId="4" fontId="3" fillId="5" borderId="0" xfId="0" applyNumberFormat="1" applyFont="1" applyFill="1" applyBorder="1" applyAlignment="1">
      <alignment horizontal="right" vertical="center"/>
    </xf>
    <xf numFmtId="0" fontId="3" fillId="5" borderId="0" xfId="0" applyFont="1" applyFill="1" applyBorder="1"/>
    <xf numFmtId="0" fontId="3" fillId="5" borderId="0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/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" fillId="0" borderId="7" xfId="0" applyFont="1" applyFill="1" applyBorder="1" applyAlignment="1">
      <alignment vertical="top" wrapText="1"/>
    </xf>
    <xf numFmtId="4" fontId="1" fillId="0" borderId="7" xfId="0" applyNumberFormat="1" applyFont="1" applyFill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left" vertical="center" wrapText="1"/>
    </xf>
    <xf numFmtId="168" fontId="4" fillId="0" borderId="0" xfId="0" applyNumberFormat="1" applyFont="1" applyFill="1" applyAlignment="1">
      <alignment vertical="center"/>
    </xf>
    <xf numFmtId="168" fontId="4" fillId="0" borderId="0" xfId="0" applyNumberFormat="1" applyFont="1" applyFill="1"/>
    <xf numFmtId="167" fontId="4" fillId="0" borderId="0" xfId="0" applyNumberFormat="1" applyFont="1" applyFill="1"/>
    <xf numFmtId="4" fontId="1" fillId="0" borderId="7" xfId="0" applyNumberFormat="1" applyFont="1" applyFill="1" applyBorder="1" applyAlignment="1">
      <alignment horizontal="center"/>
    </xf>
    <xf numFmtId="4" fontId="4" fillId="0" borderId="0" xfId="0" applyNumberFormat="1" applyFont="1" applyFill="1"/>
    <xf numFmtId="166" fontId="1" fillId="0" borderId="7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justify"/>
    </xf>
    <xf numFmtId="0" fontId="1" fillId="2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 wrapText="1"/>
    </xf>
    <xf numFmtId="0" fontId="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 wrapText="1" indent="41"/>
    </xf>
    <xf numFmtId="0" fontId="1" fillId="0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 indent="3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8" fontId="4" fillId="2" borderId="1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9"/>
  <sheetViews>
    <sheetView tabSelected="1" view="pageBreakPreview" zoomScale="80" zoomScaleNormal="100" zoomScaleSheetLayoutView="80" workbookViewId="0">
      <selection activeCell="J9" sqref="J9"/>
    </sheetView>
  </sheetViews>
  <sheetFormatPr defaultColWidth="9.109375" defaultRowHeight="13.8" x14ac:dyDescent="0.25"/>
  <cols>
    <col min="1" max="1" width="7.6640625" style="5" customWidth="1"/>
    <col min="2" max="2" width="30" style="5" customWidth="1"/>
    <col min="3" max="3" width="41.88671875" style="5" customWidth="1"/>
    <col min="4" max="4" width="17.33203125" style="5" customWidth="1"/>
    <col min="5" max="5" width="21.109375" style="5" customWidth="1"/>
    <col min="6" max="6" width="16.44140625" style="5" customWidth="1"/>
    <col min="7" max="7" width="12.33203125" style="5" customWidth="1"/>
    <col min="8" max="8" width="14.6640625" style="5" customWidth="1"/>
    <col min="9" max="16384" width="9.109375" style="5"/>
  </cols>
  <sheetData>
    <row r="1" spans="1:9" ht="25.2" customHeight="1" x14ac:dyDescent="0.3">
      <c r="D1" s="2"/>
      <c r="E1" s="120" t="s">
        <v>337</v>
      </c>
      <c r="F1" s="120"/>
      <c r="G1" s="120"/>
      <c r="H1" s="120"/>
    </row>
    <row r="2" spans="1:9" ht="19.2" customHeight="1" x14ac:dyDescent="0.35">
      <c r="D2" s="2"/>
      <c r="E2" s="120" t="s">
        <v>263</v>
      </c>
      <c r="F2" s="120"/>
      <c r="G2" s="120"/>
      <c r="H2" s="120"/>
      <c r="I2" s="47" t="s">
        <v>8</v>
      </c>
    </row>
    <row r="3" spans="1:9" ht="24" customHeight="1" x14ac:dyDescent="0.3">
      <c r="D3" s="2"/>
      <c r="E3" s="120" t="s">
        <v>543</v>
      </c>
      <c r="F3" s="120"/>
      <c r="G3" s="120"/>
      <c r="H3" s="120"/>
      <c r="I3" s="120"/>
    </row>
    <row r="4" spans="1:9" x14ac:dyDescent="0.25">
      <c r="E4" s="123"/>
      <c r="F4" s="123"/>
      <c r="G4" s="123"/>
      <c r="H4" s="123"/>
    </row>
    <row r="5" spans="1:9" x14ac:dyDescent="0.25">
      <c r="F5" s="123"/>
      <c r="G5" s="123"/>
      <c r="H5" s="123"/>
    </row>
    <row r="6" spans="1:9" x14ac:dyDescent="0.25">
      <c r="F6" s="46"/>
      <c r="G6" s="46"/>
      <c r="H6" s="46"/>
    </row>
    <row r="7" spans="1:9" x14ac:dyDescent="0.25">
      <c r="F7" s="125"/>
      <c r="G7" s="125"/>
      <c r="H7" s="125"/>
    </row>
    <row r="8" spans="1:9" ht="82.5" customHeight="1" x14ac:dyDescent="0.25">
      <c r="A8" s="129" t="s">
        <v>585</v>
      </c>
      <c r="B8" s="129"/>
      <c r="C8" s="129"/>
      <c r="D8" s="129"/>
      <c r="E8" s="129"/>
      <c r="F8" s="129"/>
      <c r="G8" s="129"/>
      <c r="H8" s="129"/>
      <c r="I8" s="51"/>
    </row>
    <row r="9" spans="1:9" ht="61.5" customHeight="1" x14ac:dyDescent="0.3">
      <c r="A9" s="126" t="s">
        <v>345</v>
      </c>
      <c r="B9" s="126" t="s">
        <v>338</v>
      </c>
      <c r="C9" s="126" t="s">
        <v>9</v>
      </c>
      <c r="D9" s="39" t="s">
        <v>10</v>
      </c>
      <c r="E9" s="45" t="s">
        <v>11</v>
      </c>
      <c r="F9" s="128" t="s">
        <v>586</v>
      </c>
      <c r="G9" s="128"/>
      <c r="H9" s="45" t="s">
        <v>12</v>
      </c>
      <c r="I9" s="3"/>
    </row>
    <row r="10" spans="1:9" ht="30" customHeight="1" x14ac:dyDescent="0.3">
      <c r="A10" s="127"/>
      <c r="B10" s="127"/>
      <c r="C10" s="127"/>
      <c r="D10" s="49" t="s">
        <v>13</v>
      </c>
      <c r="E10" s="45" t="s">
        <v>14</v>
      </c>
      <c r="F10" s="45" t="s">
        <v>15</v>
      </c>
      <c r="G10" s="45" t="s">
        <v>16</v>
      </c>
      <c r="H10" s="45" t="s">
        <v>14</v>
      </c>
      <c r="I10" s="3"/>
    </row>
    <row r="11" spans="1:9" ht="46.5" customHeight="1" x14ac:dyDescent="0.3">
      <c r="A11" s="122" t="s">
        <v>293</v>
      </c>
      <c r="B11" s="122"/>
      <c r="C11" s="122"/>
      <c r="D11" s="49" t="s">
        <v>294</v>
      </c>
      <c r="E11" s="45" t="s">
        <v>294</v>
      </c>
      <c r="F11" s="38">
        <f>SUM(F12,F15,F18,F31,F38,F52,F54,F88,F98,F116,F119,F124,F132,F135,F140,F153,F166,F261,F306,F334,F336,F357,F359,F367,F369,F371)</f>
        <v>84431.189999999988</v>
      </c>
      <c r="G11" s="40">
        <f>SUM(G12,G15,G18,G31,G38,G52,G54,G88,G98,G116,G119,G124,G132,G135,G140,G153,G166,G261,G306,G334,G336,G357,G359,G367,G369,G371)</f>
        <v>4752</v>
      </c>
      <c r="H11" s="45" t="s">
        <v>294</v>
      </c>
      <c r="I11" s="3"/>
    </row>
    <row r="12" spans="1:9" ht="27" customHeight="1" x14ac:dyDescent="0.3">
      <c r="A12" s="121" t="s">
        <v>380</v>
      </c>
      <c r="B12" s="121"/>
      <c r="C12" s="121"/>
      <c r="D12" s="49" t="s">
        <v>294</v>
      </c>
      <c r="E12" s="45" t="s">
        <v>294</v>
      </c>
      <c r="F12" s="38">
        <f>SUM(F13:F14)</f>
        <v>1210.2</v>
      </c>
      <c r="G12" s="40">
        <f>SUM(G13:G14)</f>
        <v>58</v>
      </c>
      <c r="H12" s="45" t="s">
        <v>294</v>
      </c>
      <c r="I12" s="3"/>
    </row>
    <row r="13" spans="1:9" ht="15.6" x14ac:dyDescent="0.3">
      <c r="A13" s="23">
        <v>1</v>
      </c>
      <c r="B13" s="41" t="s">
        <v>410</v>
      </c>
      <c r="C13" s="41" t="s">
        <v>17</v>
      </c>
      <c r="D13" s="42">
        <v>1973</v>
      </c>
      <c r="E13" s="43">
        <v>42388</v>
      </c>
      <c r="F13" s="38">
        <v>456</v>
      </c>
      <c r="G13" s="40">
        <v>28</v>
      </c>
      <c r="H13" s="43">
        <v>44926</v>
      </c>
      <c r="I13" s="3"/>
    </row>
    <row r="14" spans="1:9" ht="15.6" x14ac:dyDescent="0.3">
      <c r="A14" s="23">
        <v>2</v>
      </c>
      <c r="B14" s="41" t="s">
        <v>410</v>
      </c>
      <c r="C14" s="41" t="s">
        <v>18</v>
      </c>
      <c r="D14" s="42">
        <v>1980</v>
      </c>
      <c r="E14" s="43">
        <v>41844</v>
      </c>
      <c r="F14" s="38">
        <v>754.2</v>
      </c>
      <c r="G14" s="40">
        <v>30</v>
      </c>
      <c r="H14" s="43">
        <v>44926</v>
      </c>
      <c r="I14" s="3"/>
    </row>
    <row r="15" spans="1:9" ht="30" customHeight="1" x14ac:dyDescent="0.3">
      <c r="A15" s="121" t="s">
        <v>381</v>
      </c>
      <c r="B15" s="121"/>
      <c r="C15" s="121"/>
      <c r="D15" s="49" t="s">
        <v>294</v>
      </c>
      <c r="E15" s="45" t="s">
        <v>294</v>
      </c>
      <c r="F15" s="38">
        <f>SUM(F16:F17)</f>
        <v>289.8</v>
      </c>
      <c r="G15" s="40">
        <f>SUM(G16:G17)</f>
        <v>22</v>
      </c>
      <c r="H15" s="45" t="s">
        <v>294</v>
      </c>
      <c r="I15" s="3"/>
    </row>
    <row r="16" spans="1:9" ht="15.6" x14ac:dyDescent="0.3">
      <c r="A16" s="23">
        <v>3</v>
      </c>
      <c r="B16" s="41" t="s">
        <v>411</v>
      </c>
      <c r="C16" s="41" t="s">
        <v>19</v>
      </c>
      <c r="D16" s="42">
        <v>1917</v>
      </c>
      <c r="E16" s="43">
        <v>41869</v>
      </c>
      <c r="F16" s="38">
        <v>189.8</v>
      </c>
      <c r="G16" s="40">
        <v>13</v>
      </c>
      <c r="H16" s="43">
        <v>45291</v>
      </c>
      <c r="I16" s="3"/>
    </row>
    <row r="17" spans="1:9" ht="15.6" x14ac:dyDescent="0.3">
      <c r="A17" s="23">
        <v>4</v>
      </c>
      <c r="B17" s="41" t="s">
        <v>411</v>
      </c>
      <c r="C17" s="41" t="s">
        <v>20</v>
      </c>
      <c r="D17" s="42">
        <v>1917</v>
      </c>
      <c r="E17" s="43">
        <v>41913</v>
      </c>
      <c r="F17" s="38">
        <v>100</v>
      </c>
      <c r="G17" s="40">
        <v>9</v>
      </c>
      <c r="H17" s="43">
        <v>45291</v>
      </c>
      <c r="I17" s="3"/>
    </row>
    <row r="18" spans="1:9" ht="18.75" customHeight="1" x14ac:dyDescent="0.3">
      <c r="A18" s="121" t="s">
        <v>382</v>
      </c>
      <c r="B18" s="121"/>
      <c r="C18" s="121"/>
      <c r="D18" s="49" t="s">
        <v>294</v>
      </c>
      <c r="E18" s="45" t="s">
        <v>294</v>
      </c>
      <c r="F18" s="38">
        <f>SUM(F19:F30)</f>
        <v>1147.3</v>
      </c>
      <c r="G18" s="40">
        <f>SUM(G19:G30)</f>
        <v>75</v>
      </c>
      <c r="H18" s="45" t="s">
        <v>294</v>
      </c>
      <c r="I18" s="3"/>
    </row>
    <row r="19" spans="1:9" ht="15.6" x14ac:dyDescent="0.3">
      <c r="A19" s="23">
        <v>5</v>
      </c>
      <c r="B19" s="41" t="s">
        <v>412</v>
      </c>
      <c r="C19" s="41" t="s">
        <v>21</v>
      </c>
      <c r="D19" s="42">
        <v>1977</v>
      </c>
      <c r="E19" s="43">
        <v>42368</v>
      </c>
      <c r="F19" s="38">
        <v>30.9</v>
      </c>
      <c r="G19" s="40">
        <v>1</v>
      </c>
      <c r="H19" s="43">
        <v>45657</v>
      </c>
      <c r="I19" s="3"/>
    </row>
    <row r="20" spans="1:9" ht="15.6" x14ac:dyDescent="0.3">
      <c r="A20" s="23">
        <v>6</v>
      </c>
      <c r="B20" s="41" t="s">
        <v>412</v>
      </c>
      <c r="C20" s="41" t="s">
        <v>22</v>
      </c>
      <c r="D20" s="42">
        <v>1979</v>
      </c>
      <c r="E20" s="43">
        <v>41463</v>
      </c>
      <c r="F20" s="38">
        <v>62.4</v>
      </c>
      <c r="G20" s="40">
        <v>1</v>
      </c>
      <c r="H20" s="43">
        <v>45657</v>
      </c>
      <c r="I20" s="3"/>
    </row>
    <row r="21" spans="1:9" ht="15.6" x14ac:dyDescent="0.3">
      <c r="A21" s="23">
        <v>7</v>
      </c>
      <c r="B21" s="41" t="s">
        <v>412</v>
      </c>
      <c r="C21" s="41" t="s">
        <v>23</v>
      </c>
      <c r="D21" s="42">
        <v>1980</v>
      </c>
      <c r="E21" s="43">
        <v>41463</v>
      </c>
      <c r="F21" s="38">
        <v>34.299999999999997</v>
      </c>
      <c r="G21" s="40">
        <v>4</v>
      </c>
      <c r="H21" s="43">
        <v>45657</v>
      </c>
      <c r="I21" s="3"/>
    </row>
    <row r="22" spans="1:9" ht="15.6" x14ac:dyDescent="0.3">
      <c r="A22" s="23">
        <v>8</v>
      </c>
      <c r="B22" s="41" t="s">
        <v>412</v>
      </c>
      <c r="C22" s="41" t="s">
        <v>24</v>
      </c>
      <c r="D22" s="42">
        <v>1954</v>
      </c>
      <c r="E22" s="43">
        <v>41877</v>
      </c>
      <c r="F22" s="38">
        <v>64.5</v>
      </c>
      <c r="G22" s="40">
        <v>3</v>
      </c>
      <c r="H22" s="43">
        <v>45657</v>
      </c>
      <c r="I22" s="3"/>
    </row>
    <row r="23" spans="1:9" ht="15.6" x14ac:dyDescent="0.3">
      <c r="A23" s="23">
        <v>9</v>
      </c>
      <c r="B23" s="41" t="s">
        <v>412</v>
      </c>
      <c r="C23" s="41" t="s">
        <v>25</v>
      </c>
      <c r="D23" s="42">
        <v>1962</v>
      </c>
      <c r="E23" s="43">
        <v>42027</v>
      </c>
      <c r="F23" s="38">
        <v>129.19999999999999</v>
      </c>
      <c r="G23" s="40">
        <v>8</v>
      </c>
      <c r="H23" s="43">
        <v>45657</v>
      </c>
      <c r="I23" s="3"/>
    </row>
    <row r="24" spans="1:9" ht="15.6" x14ac:dyDescent="0.3">
      <c r="A24" s="23">
        <v>10</v>
      </c>
      <c r="B24" s="41" t="s">
        <v>412</v>
      </c>
      <c r="C24" s="41" t="s">
        <v>26</v>
      </c>
      <c r="D24" s="42">
        <v>1941</v>
      </c>
      <c r="E24" s="43">
        <v>42027</v>
      </c>
      <c r="F24" s="38">
        <v>128.1</v>
      </c>
      <c r="G24" s="40">
        <v>12</v>
      </c>
      <c r="H24" s="43">
        <v>45657</v>
      </c>
      <c r="I24" s="3"/>
    </row>
    <row r="25" spans="1:9" ht="15.6" x14ac:dyDescent="0.3">
      <c r="A25" s="23">
        <v>11</v>
      </c>
      <c r="B25" s="41" t="s">
        <v>412</v>
      </c>
      <c r="C25" s="41" t="s">
        <v>27</v>
      </c>
      <c r="D25" s="42">
        <v>1960</v>
      </c>
      <c r="E25" s="43">
        <v>42368</v>
      </c>
      <c r="F25" s="38">
        <v>320.3</v>
      </c>
      <c r="G25" s="40">
        <v>22</v>
      </c>
      <c r="H25" s="43">
        <v>45657</v>
      </c>
      <c r="I25" s="3"/>
    </row>
    <row r="26" spans="1:9" ht="15.6" x14ac:dyDescent="0.3">
      <c r="A26" s="23">
        <v>12</v>
      </c>
      <c r="B26" s="41" t="s">
        <v>412</v>
      </c>
      <c r="C26" s="41" t="s">
        <v>28</v>
      </c>
      <c r="D26" s="42">
        <v>1962</v>
      </c>
      <c r="E26" s="43">
        <v>42368</v>
      </c>
      <c r="F26" s="38">
        <v>95.5</v>
      </c>
      <c r="G26" s="40">
        <v>6</v>
      </c>
      <c r="H26" s="43">
        <v>45657</v>
      </c>
      <c r="I26" s="3"/>
    </row>
    <row r="27" spans="1:9" ht="15.6" x14ac:dyDescent="0.3">
      <c r="A27" s="23">
        <v>13</v>
      </c>
      <c r="B27" s="41" t="s">
        <v>412</v>
      </c>
      <c r="C27" s="41" t="s">
        <v>29</v>
      </c>
      <c r="D27" s="42">
        <v>1965</v>
      </c>
      <c r="E27" s="43">
        <v>42368</v>
      </c>
      <c r="F27" s="38">
        <v>18</v>
      </c>
      <c r="G27" s="40">
        <v>1</v>
      </c>
      <c r="H27" s="43">
        <v>45657</v>
      </c>
      <c r="I27" s="3"/>
    </row>
    <row r="28" spans="1:9" ht="15.6" x14ac:dyDescent="0.3">
      <c r="A28" s="23">
        <v>14</v>
      </c>
      <c r="B28" s="41" t="s">
        <v>412</v>
      </c>
      <c r="C28" s="41" t="s">
        <v>30</v>
      </c>
      <c r="D28" s="42">
        <v>1985</v>
      </c>
      <c r="E28" s="43">
        <v>42734</v>
      </c>
      <c r="F28" s="38">
        <v>136</v>
      </c>
      <c r="G28" s="40">
        <v>6</v>
      </c>
      <c r="H28" s="43">
        <v>45657</v>
      </c>
      <c r="I28" s="3"/>
    </row>
    <row r="29" spans="1:9" ht="15.6" x14ac:dyDescent="0.3">
      <c r="A29" s="23">
        <v>15</v>
      </c>
      <c r="B29" s="41" t="s">
        <v>412</v>
      </c>
      <c r="C29" s="41" t="s">
        <v>31</v>
      </c>
      <c r="D29" s="42">
        <v>1976</v>
      </c>
      <c r="E29" s="43">
        <v>42734</v>
      </c>
      <c r="F29" s="38">
        <v>61.6</v>
      </c>
      <c r="G29" s="40">
        <v>6</v>
      </c>
      <c r="H29" s="43">
        <v>45657</v>
      </c>
      <c r="I29" s="3"/>
    </row>
    <row r="30" spans="1:9" ht="15.6" x14ac:dyDescent="0.3">
      <c r="A30" s="23">
        <v>16</v>
      </c>
      <c r="B30" s="41" t="s">
        <v>412</v>
      </c>
      <c r="C30" s="41" t="s">
        <v>32</v>
      </c>
      <c r="D30" s="42">
        <v>1976</v>
      </c>
      <c r="E30" s="43">
        <v>42368</v>
      </c>
      <c r="F30" s="38">
        <v>66.5</v>
      </c>
      <c r="G30" s="40">
        <v>5</v>
      </c>
      <c r="H30" s="43">
        <v>45657</v>
      </c>
      <c r="I30" s="3"/>
    </row>
    <row r="31" spans="1:9" ht="18.75" customHeight="1" x14ac:dyDescent="0.3">
      <c r="A31" s="121" t="s">
        <v>383</v>
      </c>
      <c r="B31" s="121"/>
      <c r="C31" s="121"/>
      <c r="D31" s="49" t="s">
        <v>294</v>
      </c>
      <c r="E31" s="45" t="s">
        <v>294</v>
      </c>
      <c r="F31" s="38">
        <f>SUM(F32:F37)</f>
        <v>1903.68</v>
      </c>
      <c r="G31" s="40">
        <f>SUM(G32:G37)</f>
        <v>109</v>
      </c>
      <c r="H31" s="45" t="s">
        <v>294</v>
      </c>
      <c r="I31" s="3"/>
    </row>
    <row r="32" spans="1:9" ht="15.6" x14ac:dyDescent="0.3">
      <c r="A32" s="23">
        <v>17</v>
      </c>
      <c r="B32" s="41" t="s">
        <v>413</v>
      </c>
      <c r="C32" s="41" t="s">
        <v>33</v>
      </c>
      <c r="D32" s="42">
        <v>1942</v>
      </c>
      <c r="E32" s="43">
        <v>42734</v>
      </c>
      <c r="F32" s="38">
        <v>527.78</v>
      </c>
      <c r="G32" s="40">
        <v>35</v>
      </c>
      <c r="H32" s="43">
        <v>45657</v>
      </c>
      <c r="I32" s="3"/>
    </row>
    <row r="33" spans="1:9" ht="15.6" x14ac:dyDescent="0.3">
      <c r="A33" s="23">
        <v>18</v>
      </c>
      <c r="B33" s="41" t="s">
        <v>413</v>
      </c>
      <c r="C33" s="41" t="s">
        <v>34</v>
      </c>
      <c r="D33" s="42">
        <v>1914</v>
      </c>
      <c r="E33" s="43">
        <v>40997</v>
      </c>
      <c r="F33" s="38">
        <v>197.6</v>
      </c>
      <c r="G33" s="40">
        <v>8</v>
      </c>
      <c r="H33" s="43">
        <v>45657</v>
      </c>
      <c r="I33" s="3"/>
    </row>
    <row r="34" spans="1:9" ht="15.6" x14ac:dyDescent="0.3">
      <c r="A34" s="23">
        <v>19</v>
      </c>
      <c r="B34" s="41" t="s">
        <v>413</v>
      </c>
      <c r="C34" s="41" t="s">
        <v>35</v>
      </c>
      <c r="D34" s="42">
        <v>1957</v>
      </c>
      <c r="E34" s="43">
        <v>41758</v>
      </c>
      <c r="F34" s="38">
        <v>300.8</v>
      </c>
      <c r="G34" s="40">
        <v>16</v>
      </c>
      <c r="H34" s="43">
        <v>45657</v>
      </c>
      <c r="I34" s="3"/>
    </row>
    <row r="35" spans="1:9" ht="15.6" x14ac:dyDescent="0.3">
      <c r="A35" s="23">
        <v>20</v>
      </c>
      <c r="B35" s="41" t="s">
        <v>413</v>
      </c>
      <c r="C35" s="41" t="s">
        <v>36</v>
      </c>
      <c r="D35" s="42">
        <v>1960</v>
      </c>
      <c r="E35" s="43">
        <v>41750</v>
      </c>
      <c r="F35" s="38">
        <v>173.7</v>
      </c>
      <c r="G35" s="40">
        <v>8</v>
      </c>
      <c r="H35" s="43">
        <v>45657</v>
      </c>
      <c r="I35" s="3"/>
    </row>
    <row r="36" spans="1:9" ht="15.6" x14ac:dyDescent="0.3">
      <c r="A36" s="23">
        <v>21</v>
      </c>
      <c r="B36" s="41" t="s">
        <v>413</v>
      </c>
      <c r="C36" s="41" t="s">
        <v>37</v>
      </c>
      <c r="D36" s="42">
        <v>1928</v>
      </c>
      <c r="E36" s="43">
        <v>41869</v>
      </c>
      <c r="F36" s="38">
        <v>386.6</v>
      </c>
      <c r="G36" s="40">
        <v>14</v>
      </c>
      <c r="H36" s="43">
        <v>45657</v>
      </c>
      <c r="I36" s="3"/>
    </row>
    <row r="37" spans="1:9" ht="15.6" x14ac:dyDescent="0.3">
      <c r="A37" s="23">
        <v>22</v>
      </c>
      <c r="B37" s="41" t="s">
        <v>413</v>
      </c>
      <c r="C37" s="41" t="s">
        <v>38</v>
      </c>
      <c r="D37" s="42">
        <v>1962</v>
      </c>
      <c r="E37" s="43">
        <v>41869</v>
      </c>
      <c r="F37" s="38">
        <v>317.2</v>
      </c>
      <c r="G37" s="40">
        <v>28</v>
      </c>
      <c r="H37" s="43">
        <v>45657</v>
      </c>
      <c r="I37" s="3"/>
    </row>
    <row r="38" spans="1:9" ht="18.75" customHeight="1" x14ac:dyDescent="0.3">
      <c r="A38" s="121" t="s">
        <v>384</v>
      </c>
      <c r="B38" s="121"/>
      <c r="C38" s="121"/>
      <c r="D38" s="49" t="s">
        <v>294</v>
      </c>
      <c r="E38" s="45" t="s">
        <v>294</v>
      </c>
      <c r="F38" s="38">
        <f>SUM(F39:F51)</f>
        <v>3506.28</v>
      </c>
      <c r="G38" s="40">
        <f>SUM(G39:G51)</f>
        <v>185</v>
      </c>
      <c r="H38" s="45" t="s">
        <v>294</v>
      </c>
      <c r="I38" s="3"/>
    </row>
    <row r="39" spans="1:9" ht="15.6" x14ac:dyDescent="0.3">
      <c r="A39" s="23">
        <v>23</v>
      </c>
      <c r="B39" s="41" t="s">
        <v>290</v>
      </c>
      <c r="C39" s="41" t="s">
        <v>39</v>
      </c>
      <c r="D39" s="42">
        <v>1916</v>
      </c>
      <c r="E39" s="43">
        <v>41023</v>
      </c>
      <c r="F39" s="38">
        <v>558.1</v>
      </c>
      <c r="G39" s="40">
        <v>52</v>
      </c>
      <c r="H39" s="43">
        <v>45291</v>
      </c>
      <c r="I39" s="3"/>
    </row>
    <row r="40" spans="1:9" ht="27.6" x14ac:dyDescent="0.3">
      <c r="A40" s="23">
        <v>24</v>
      </c>
      <c r="B40" s="41" t="s">
        <v>290</v>
      </c>
      <c r="C40" s="41" t="s">
        <v>40</v>
      </c>
      <c r="D40" s="42">
        <v>1917</v>
      </c>
      <c r="E40" s="43">
        <v>41088</v>
      </c>
      <c r="F40" s="38">
        <v>164.5</v>
      </c>
      <c r="G40" s="40">
        <v>6</v>
      </c>
      <c r="H40" s="43">
        <v>45291</v>
      </c>
      <c r="I40" s="3"/>
    </row>
    <row r="41" spans="1:9" ht="27.6" x14ac:dyDescent="0.3">
      <c r="A41" s="23">
        <v>25</v>
      </c>
      <c r="B41" s="41" t="s">
        <v>290</v>
      </c>
      <c r="C41" s="41" t="s">
        <v>41</v>
      </c>
      <c r="D41" s="42">
        <v>1917</v>
      </c>
      <c r="E41" s="43">
        <v>41932</v>
      </c>
      <c r="F41" s="38">
        <v>169.8</v>
      </c>
      <c r="G41" s="40">
        <v>10</v>
      </c>
      <c r="H41" s="43">
        <v>45291</v>
      </c>
      <c r="I41" s="3"/>
    </row>
    <row r="42" spans="1:9" ht="15.6" x14ac:dyDescent="0.3">
      <c r="A42" s="23">
        <v>26</v>
      </c>
      <c r="B42" s="41" t="s">
        <v>290</v>
      </c>
      <c r="C42" s="41" t="s">
        <v>42</v>
      </c>
      <c r="D42" s="42">
        <v>1966</v>
      </c>
      <c r="E42" s="43">
        <v>41249</v>
      </c>
      <c r="F42" s="38">
        <v>166.2</v>
      </c>
      <c r="G42" s="40">
        <v>13</v>
      </c>
      <c r="H42" s="43">
        <v>45291</v>
      </c>
      <c r="I42" s="3"/>
    </row>
    <row r="43" spans="1:9" ht="15.6" x14ac:dyDescent="0.3">
      <c r="A43" s="23">
        <v>27</v>
      </c>
      <c r="B43" s="41" t="s">
        <v>290</v>
      </c>
      <c r="C43" s="41" t="s">
        <v>43</v>
      </c>
      <c r="D43" s="42">
        <v>1965</v>
      </c>
      <c r="E43" s="43">
        <v>40995</v>
      </c>
      <c r="F43" s="38">
        <v>36.9</v>
      </c>
      <c r="G43" s="40">
        <v>1</v>
      </c>
      <c r="H43" s="43">
        <v>45291</v>
      </c>
      <c r="I43" s="3"/>
    </row>
    <row r="44" spans="1:9" ht="27.6" x14ac:dyDescent="0.3">
      <c r="A44" s="23">
        <v>28</v>
      </c>
      <c r="B44" s="41" t="s">
        <v>290</v>
      </c>
      <c r="C44" s="41" t="s">
        <v>44</v>
      </c>
      <c r="D44" s="42">
        <v>1830</v>
      </c>
      <c r="E44" s="43">
        <v>41431</v>
      </c>
      <c r="F44" s="38">
        <v>30.8</v>
      </c>
      <c r="G44" s="40">
        <v>1</v>
      </c>
      <c r="H44" s="43">
        <v>45291</v>
      </c>
      <c r="I44" s="3"/>
    </row>
    <row r="45" spans="1:9" ht="15.6" x14ac:dyDescent="0.3">
      <c r="A45" s="23">
        <v>29</v>
      </c>
      <c r="B45" s="41" t="s">
        <v>290</v>
      </c>
      <c r="C45" s="41" t="s">
        <v>45</v>
      </c>
      <c r="D45" s="42">
        <v>1931</v>
      </c>
      <c r="E45" s="43">
        <v>42310</v>
      </c>
      <c r="F45" s="38">
        <v>684.78</v>
      </c>
      <c r="G45" s="40">
        <v>28</v>
      </c>
      <c r="H45" s="43">
        <v>45291</v>
      </c>
      <c r="I45" s="3"/>
    </row>
    <row r="46" spans="1:9" ht="15.6" x14ac:dyDescent="0.3">
      <c r="A46" s="23">
        <v>30</v>
      </c>
      <c r="B46" s="41" t="s">
        <v>290</v>
      </c>
      <c r="C46" s="41" t="s">
        <v>46</v>
      </c>
      <c r="D46" s="42">
        <v>1931</v>
      </c>
      <c r="E46" s="43">
        <v>41023</v>
      </c>
      <c r="F46" s="38">
        <v>361.1</v>
      </c>
      <c r="G46" s="40">
        <v>15</v>
      </c>
      <c r="H46" s="43">
        <v>45291</v>
      </c>
      <c r="I46" s="3"/>
    </row>
    <row r="47" spans="1:9" ht="27.6" x14ac:dyDescent="0.3">
      <c r="A47" s="23">
        <v>31</v>
      </c>
      <c r="B47" s="41" t="s">
        <v>290</v>
      </c>
      <c r="C47" s="41" t="s">
        <v>452</v>
      </c>
      <c r="D47" s="42">
        <v>1926</v>
      </c>
      <c r="E47" s="43">
        <v>41663</v>
      </c>
      <c r="F47" s="38">
        <v>277.60000000000002</v>
      </c>
      <c r="G47" s="40">
        <v>15</v>
      </c>
      <c r="H47" s="43">
        <v>45291</v>
      </c>
      <c r="I47" s="3"/>
    </row>
    <row r="48" spans="1:9" ht="15.6" x14ac:dyDescent="0.3">
      <c r="A48" s="23">
        <v>32</v>
      </c>
      <c r="B48" s="41" t="s">
        <v>290</v>
      </c>
      <c r="C48" s="41" t="s">
        <v>47</v>
      </c>
      <c r="D48" s="42">
        <v>1917</v>
      </c>
      <c r="E48" s="43">
        <v>42664</v>
      </c>
      <c r="F48" s="38">
        <v>359.2</v>
      </c>
      <c r="G48" s="40">
        <v>11</v>
      </c>
      <c r="H48" s="43">
        <v>45291</v>
      </c>
      <c r="I48" s="3"/>
    </row>
    <row r="49" spans="1:9" ht="15.6" x14ac:dyDescent="0.3">
      <c r="A49" s="23">
        <v>33</v>
      </c>
      <c r="B49" s="41" t="s">
        <v>290</v>
      </c>
      <c r="C49" s="41" t="s">
        <v>48</v>
      </c>
      <c r="D49" s="42">
        <v>1917</v>
      </c>
      <c r="E49" s="43">
        <v>42138</v>
      </c>
      <c r="F49" s="38">
        <v>267.8</v>
      </c>
      <c r="G49" s="40">
        <v>11</v>
      </c>
      <c r="H49" s="43">
        <v>45291</v>
      </c>
      <c r="I49" s="3"/>
    </row>
    <row r="50" spans="1:9" ht="15.6" x14ac:dyDescent="0.3">
      <c r="A50" s="23">
        <v>34</v>
      </c>
      <c r="B50" s="41" t="s">
        <v>290</v>
      </c>
      <c r="C50" s="41" t="s">
        <v>49</v>
      </c>
      <c r="D50" s="42">
        <v>1917</v>
      </c>
      <c r="E50" s="43">
        <v>41023</v>
      </c>
      <c r="F50" s="38">
        <v>242.6</v>
      </c>
      <c r="G50" s="40">
        <v>12</v>
      </c>
      <c r="H50" s="43">
        <v>45291</v>
      </c>
      <c r="I50" s="3"/>
    </row>
    <row r="51" spans="1:9" ht="15.6" x14ac:dyDescent="0.3">
      <c r="A51" s="23">
        <v>35</v>
      </c>
      <c r="B51" s="41" t="s">
        <v>290</v>
      </c>
      <c r="C51" s="41" t="s">
        <v>50</v>
      </c>
      <c r="D51" s="42">
        <v>1939</v>
      </c>
      <c r="E51" s="43">
        <v>41249</v>
      </c>
      <c r="F51" s="38">
        <v>186.9</v>
      </c>
      <c r="G51" s="40">
        <v>10</v>
      </c>
      <c r="H51" s="43">
        <v>45291</v>
      </c>
      <c r="I51" s="3"/>
    </row>
    <row r="52" spans="1:9" ht="18.75" customHeight="1" x14ac:dyDescent="0.3">
      <c r="A52" s="121" t="s">
        <v>385</v>
      </c>
      <c r="B52" s="121"/>
      <c r="C52" s="121"/>
      <c r="D52" s="49" t="s">
        <v>294</v>
      </c>
      <c r="E52" s="45" t="s">
        <v>294</v>
      </c>
      <c r="F52" s="38">
        <f>SUM(F53)</f>
        <v>145.69999999999999</v>
      </c>
      <c r="G52" s="40">
        <f>SUM(G53)</f>
        <v>17</v>
      </c>
      <c r="H52" s="45" t="s">
        <v>294</v>
      </c>
      <c r="I52" s="3"/>
    </row>
    <row r="53" spans="1:9" ht="15.6" x14ac:dyDescent="0.3">
      <c r="A53" s="23">
        <v>36</v>
      </c>
      <c r="B53" s="41" t="s">
        <v>289</v>
      </c>
      <c r="C53" s="41" t="s">
        <v>51</v>
      </c>
      <c r="D53" s="42">
        <v>1909</v>
      </c>
      <c r="E53" s="43">
        <v>42025</v>
      </c>
      <c r="F53" s="38">
        <v>145.69999999999999</v>
      </c>
      <c r="G53" s="40">
        <v>17</v>
      </c>
      <c r="H53" s="43">
        <v>45657</v>
      </c>
      <c r="I53" s="3"/>
    </row>
    <row r="54" spans="1:9" ht="18.75" customHeight="1" x14ac:dyDescent="0.3">
      <c r="A54" s="121" t="s">
        <v>453</v>
      </c>
      <c r="B54" s="121"/>
      <c r="C54" s="121"/>
      <c r="D54" s="49" t="s">
        <v>294</v>
      </c>
      <c r="E54" s="45" t="s">
        <v>294</v>
      </c>
      <c r="F54" s="38">
        <f>SUM(F55:F87)</f>
        <v>7743.869999999999</v>
      </c>
      <c r="G54" s="40">
        <f>SUM(G55:G87)</f>
        <v>553</v>
      </c>
      <c r="H54" s="45" t="s">
        <v>294</v>
      </c>
      <c r="I54" s="3"/>
    </row>
    <row r="55" spans="1:9" ht="15.6" x14ac:dyDescent="0.3">
      <c r="A55" s="23">
        <v>37</v>
      </c>
      <c r="B55" s="41" t="s">
        <v>286</v>
      </c>
      <c r="C55" s="41" t="s">
        <v>52</v>
      </c>
      <c r="D55" s="42">
        <v>1946</v>
      </c>
      <c r="E55" s="43">
        <v>41946</v>
      </c>
      <c r="F55" s="38">
        <v>51</v>
      </c>
      <c r="G55" s="40">
        <v>4</v>
      </c>
      <c r="H55" s="43">
        <v>44196</v>
      </c>
      <c r="I55" s="3"/>
    </row>
    <row r="56" spans="1:9" ht="15.6" x14ac:dyDescent="0.3">
      <c r="A56" s="23">
        <v>38</v>
      </c>
      <c r="B56" s="41" t="s">
        <v>286</v>
      </c>
      <c r="C56" s="41" t="s">
        <v>53</v>
      </c>
      <c r="D56" s="42">
        <v>1958</v>
      </c>
      <c r="E56" s="43">
        <v>42523</v>
      </c>
      <c r="F56" s="38">
        <v>50.9</v>
      </c>
      <c r="G56" s="40">
        <v>2</v>
      </c>
      <c r="H56" s="43">
        <v>45291</v>
      </c>
      <c r="I56" s="3"/>
    </row>
    <row r="57" spans="1:9" ht="15.6" x14ac:dyDescent="0.3">
      <c r="A57" s="23">
        <v>39</v>
      </c>
      <c r="B57" s="41" t="s">
        <v>286</v>
      </c>
      <c r="C57" s="41" t="s">
        <v>54</v>
      </c>
      <c r="D57" s="42">
        <v>1917</v>
      </c>
      <c r="E57" s="43">
        <v>41281</v>
      </c>
      <c r="F57" s="38">
        <v>293.77</v>
      </c>
      <c r="G57" s="40">
        <v>23</v>
      </c>
      <c r="H57" s="43">
        <v>44196</v>
      </c>
      <c r="I57" s="3"/>
    </row>
    <row r="58" spans="1:9" ht="15.6" x14ac:dyDescent="0.3">
      <c r="A58" s="23">
        <v>40</v>
      </c>
      <c r="B58" s="41" t="s">
        <v>286</v>
      </c>
      <c r="C58" s="41" t="s">
        <v>55</v>
      </c>
      <c r="D58" s="42">
        <v>1958</v>
      </c>
      <c r="E58" s="43">
        <v>40702</v>
      </c>
      <c r="F58" s="38">
        <v>419.1</v>
      </c>
      <c r="G58" s="40">
        <v>16</v>
      </c>
      <c r="H58" s="43">
        <v>43830</v>
      </c>
      <c r="I58" s="3"/>
    </row>
    <row r="59" spans="1:9" ht="15.6" x14ac:dyDescent="0.3">
      <c r="A59" s="23">
        <v>41</v>
      </c>
      <c r="B59" s="41" t="s">
        <v>286</v>
      </c>
      <c r="C59" s="41" t="s">
        <v>56</v>
      </c>
      <c r="D59" s="42">
        <v>1917</v>
      </c>
      <c r="E59" s="43">
        <v>41248</v>
      </c>
      <c r="F59" s="38">
        <v>113.9</v>
      </c>
      <c r="G59" s="40">
        <v>11</v>
      </c>
      <c r="H59" s="43">
        <v>43830</v>
      </c>
      <c r="I59" s="3"/>
    </row>
    <row r="60" spans="1:9" ht="15.6" x14ac:dyDescent="0.3">
      <c r="A60" s="23">
        <v>42</v>
      </c>
      <c r="B60" s="41" t="s">
        <v>286</v>
      </c>
      <c r="C60" s="41" t="s">
        <v>57</v>
      </c>
      <c r="D60" s="42">
        <v>1917</v>
      </c>
      <c r="E60" s="43">
        <v>40998</v>
      </c>
      <c r="F60" s="38">
        <v>290.10000000000002</v>
      </c>
      <c r="G60" s="40">
        <v>22</v>
      </c>
      <c r="H60" s="43">
        <v>45291</v>
      </c>
      <c r="I60" s="3"/>
    </row>
    <row r="61" spans="1:9" ht="15.6" x14ac:dyDescent="0.3">
      <c r="A61" s="23">
        <v>43</v>
      </c>
      <c r="B61" s="41" t="s">
        <v>286</v>
      </c>
      <c r="C61" s="41" t="s">
        <v>58</v>
      </c>
      <c r="D61" s="42">
        <v>1946</v>
      </c>
      <c r="E61" s="43">
        <v>42328</v>
      </c>
      <c r="F61" s="38">
        <v>199.3</v>
      </c>
      <c r="G61" s="40">
        <v>14</v>
      </c>
      <c r="H61" s="43">
        <v>45291</v>
      </c>
      <c r="I61" s="3"/>
    </row>
    <row r="62" spans="1:9" ht="15.6" x14ac:dyDescent="0.3">
      <c r="A62" s="23">
        <v>44</v>
      </c>
      <c r="B62" s="41" t="s">
        <v>286</v>
      </c>
      <c r="C62" s="41" t="s">
        <v>59</v>
      </c>
      <c r="D62" s="42">
        <v>1946</v>
      </c>
      <c r="E62" s="43">
        <v>41281</v>
      </c>
      <c r="F62" s="38">
        <v>244.9</v>
      </c>
      <c r="G62" s="40">
        <v>22</v>
      </c>
      <c r="H62" s="43">
        <v>45291</v>
      </c>
      <c r="I62" s="3"/>
    </row>
    <row r="63" spans="1:9" ht="27.6" x14ac:dyDescent="0.3">
      <c r="A63" s="23">
        <v>45</v>
      </c>
      <c r="B63" s="41" t="s">
        <v>286</v>
      </c>
      <c r="C63" s="41" t="s">
        <v>544</v>
      </c>
      <c r="D63" s="42">
        <v>1951</v>
      </c>
      <c r="E63" s="43">
        <v>41283</v>
      </c>
      <c r="F63" s="38">
        <v>576.42999999999995</v>
      </c>
      <c r="G63" s="40">
        <v>37</v>
      </c>
      <c r="H63" s="43">
        <v>44196</v>
      </c>
      <c r="I63" s="3"/>
    </row>
    <row r="64" spans="1:9" ht="15.6" x14ac:dyDescent="0.3">
      <c r="A64" s="23">
        <v>46</v>
      </c>
      <c r="B64" s="41" t="s">
        <v>286</v>
      </c>
      <c r="C64" s="41" t="s">
        <v>60</v>
      </c>
      <c r="D64" s="42">
        <v>1959</v>
      </c>
      <c r="E64" s="43">
        <v>41276</v>
      </c>
      <c r="F64" s="38">
        <v>126</v>
      </c>
      <c r="G64" s="40">
        <v>11</v>
      </c>
      <c r="H64" s="43">
        <v>45291</v>
      </c>
      <c r="I64" s="3"/>
    </row>
    <row r="65" spans="1:9" ht="15.6" x14ac:dyDescent="0.3">
      <c r="A65" s="23">
        <v>47</v>
      </c>
      <c r="B65" s="41" t="s">
        <v>286</v>
      </c>
      <c r="C65" s="41" t="s">
        <v>61</v>
      </c>
      <c r="D65" s="42">
        <v>1917</v>
      </c>
      <c r="E65" s="43">
        <v>42390</v>
      </c>
      <c r="F65" s="38">
        <v>138</v>
      </c>
      <c r="G65" s="40">
        <v>13</v>
      </c>
      <c r="H65" s="43">
        <v>45291</v>
      </c>
      <c r="I65" s="3"/>
    </row>
    <row r="66" spans="1:9" ht="15.6" x14ac:dyDescent="0.3">
      <c r="A66" s="23">
        <v>48</v>
      </c>
      <c r="B66" s="41" t="s">
        <v>286</v>
      </c>
      <c r="C66" s="41" t="s">
        <v>62</v>
      </c>
      <c r="D66" s="42">
        <v>1917</v>
      </c>
      <c r="E66" s="43">
        <v>40998</v>
      </c>
      <c r="F66" s="38">
        <v>155.19999999999999</v>
      </c>
      <c r="G66" s="40">
        <v>12</v>
      </c>
      <c r="H66" s="43">
        <v>45291</v>
      </c>
      <c r="I66" s="3"/>
    </row>
    <row r="67" spans="1:9" ht="15.6" x14ac:dyDescent="0.3">
      <c r="A67" s="23">
        <v>49</v>
      </c>
      <c r="B67" s="41" t="s">
        <v>286</v>
      </c>
      <c r="C67" s="41" t="s">
        <v>63</v>
      </c>
      <c r="D67" s="42">
        <v>1959</v>
      </c>
      <c r="E67" s="43">
        <v>40630</v>
      </c>
      <c r="F67" s="38">
        <v>151.5</v>
      </c>
      <c r="G67" s="40">
        <v>14</v>
      </c>
      <c r="H67" s="43">
        <v>45291</v>
      </c>
      <c r="I67" s="3"/>
    </row>
    <row r="68" spans="1:9" ht="15.6" x14ac:dyDescent="0.3">
      <c r="A68" s="23">
        <v>50</v>
      </c>
      <c r="B68" s="41" t="s">
        <v>286</v>
      </c>
      <c r="C68" s="41" t="s">
        <v>64</v>
      </c>
      <c r="D68" s="42">
        <v>1960</v>
      </c>
      <c r="E68" s="43">
        <v>42523</v>
      </c>
      <c r="F68" s="38">
        <v>119.3</v>
      </c>
      <c r="G68" s="40">
        <v>11</v>
      </c>
      <c r="H68" s="43">
        <v>45291</v>
      </c>
      <c r="I68" s="3"/>
    </row>
    <row r="69" spans="1:9" ht="15.6" x14ac:dyDescent="0.3">
      <c r="A69" s="23">
        <v>51</v>
      </c>
      <c r="B69" s="41" t="s">
        <v>286</v>
      </c>
      <c r="C69" s="41" t="s">
        <v>65</v>
      </c>
      <c r="D69" s="42">
        <v>1965</v>
      </c>
      <c r="E69" s="43">
        <v>40998</v>
      </c>
      <c r="F69" s="38">
        <v>303</v>
      </c>
      <c r="G69" s="40">
        <v>21</v>
      </c>
      <c r="H69" s="43">
        <v>44196</v>
      </c>
      <c r="I69" s="3"/>
    </row>
    <row r="70" spans="1:9" ht="15.6" x14ac:dyDescent="0.3">
      <c r="A70" s="23">
        <v>52</v>
      </c>
      <c r="B70" s="41" t="s">
        <v>286</v>
      </c>
      <c r="C70" s="41" t="s">
        <v>66</v>
      </c>
      <c r="D70" s="42">
        <v>1917</v>
      </c>
      <c r="E70" s="43">
        <v>41248</v>
      </c>
      <c r="F70" s="38">
        <v>91.4</v>
      </c>
      <c r="G70" s="40">
        <v>3</v>
      </c>
      <c r="H70" s="43">
        <v>45291</v>
      </c>
      <c r="I70" s="3"/>
    </row>
    <row r="71" spans="1:9" ht="15.6" x14ac:dyDescent="0.3">
      <c r="A71" s="23">
        <v>53</v>
      </c>
      <c r="B71" s="41" t="s">
        <v>286</v>
      </c>
      <c r="C71" s="41" t="s">
        <v>67</v>
      </c>
      <c r="D71" s="42">
        <v>1963</v>
      </c>
      <c r="E71" s="43">
        <v>41954</v>
      </c>
      <c r="F71" s="38">
        <v>162.5</v>
      </c>
      <c r="G71" s="40">
        <v>9</v>
      </c>
      <c r="H71" s="43">
        <v>45291</v>
      </c>
      <c r="I71" s="3"/>
    </row>
    <row r="72" spans="1:9" ht="15.6" x14ac:dyDescent="0.3">
      <c r="A72" s="23">
        <v>54</v>
      </c>
      <c r="B72" s="41" t="s">
        <v>286</v>
      </c>
      <c r="C72" s="41" t="s">
        <v>68</v>
      </c>
      <c r="D72" s="42">
        <v>1958</v>
      </c>
      <c r="E72" s="43">
        <v>41248</v>
      </c>
      <c r="F72" s="38">
        <v>226.5</v>
      </c>
      <c r="G72" s="40">
        <v>13</v>
      </c>
      <c r="H72" s="43">
        <v>43830</v>
      </c>
      <c r="I72" s="3"/>
    </row>
    <row r="73" spans="1:9" ht="15.6" x14ac:dyDescent="0.3">
      <c r="A73" s="23">
        <v>55</v>
      </c>
      <c r="B73" s="41" t="s">
        <v>286</v>
      </c>
      <c r="C73" s="41" t="s">
        <v>69</v>
      </c>
      <c r="D73" s="42">
        <v>1965</v>
      </c>
      <c r="E73" s="43">
        <v>42667</v>
      </c>
      <c r="F73" s="38">
        <v>308.3</v>
      </c>
      <c r="G73" s="40">
        <v>28</v>
      </c>
      <c r="H73" s="43">
        <v>44196</v>
      </c>
      <c r="I73" s="3"/>
    </row>
    <row r="74" spans="1:9" ht="15.6" x14ac:dyDescent="0.3">
      <c r="A74" s="23">
        <v>56</v>
      </c>
      <c r="B74" s="41" t="s">
        <v>286</v>
      </c>
      <c r="C74" s="41" t="s">
        <v>70</v>
      </c>
      <c r="D74" s="42">
        <v>1945</v>
      </c>
      <c r="E74" s="43">
        <v>41946</v>
      </c>
      <c r="F74" s="38">
        <v>126.2</v>
      </c>
      <c r="G74" s="40">
        <v>12</v>
      </c>
      <c r="H74" s="43">
        <v>45291</v>
      </c>
      <c r="I74" s="3"/>
    </row>
    <row r="75" spans="1:9" ht="15.6" x14ac:dyDescent="0.3">
      <c r="A75" s="23">
        <v>57</v>
      </c>
      <c r="B75" s="41" t="s">
        <v>286</v>
      </c>
      <c r="C75" s="41" t="s">
        <v>71</v>
      </c>
      <c r="D75" s="42">
        <v>1945</v>
      </c>
      <c r="E75" s="43">
        <v>41284</v>
      </c>
      <c r="F75" s="38">
        <v>66.7</v>
      </c>
      <c r="G75" s="40">
        <v>3</v>
      </c>
      <c r="H75" s="43">
        <v>45291</v>
      </c>
      <c r="I75" s="3"/>
    </row>
    <row r="76" spans="1:9" ht="23.4" customHeight="1" x14ac:dyDescent="0.3">
      <c r="A76" s="23">
        <v>58</v>
      </c>
      <c r="B76" s="41" t="s">
        <v>286</v>
      </c>
      <c r="C76" s="41" t="s">
        <v>72</v>
      </c>
      <c r="D76" s="42">
        <v>1961</v>
      </c>
      <c r="E76" s="43">
        <v>42523</v>
      </c>
      <c r="F76" s="38">
        <v>417.4</v>
      </c>
      <c r="G76" s="40">
        <v>30</v>
      </c>
      <c r="H76" s="43">
        <v>44196</v>
      </c>
      <c r="I76" s="3"/>
    </row>
    <row r="77" spans="1:9" ht="17.399999999999999" customHeight="1" x14ac:dyDescent="0.3">
      <c r="A77" s="23">
        <v>59</v>
      </c>
      <c r="B77" s="41" t="s">
        <v>286</v>
      </c>
      <c r="C77" s="41" t="s">
        <v>73</v>
      </c>
      <c r="D77" s="42">
        <v>1962</v>
      </c>
      <c r="E77" s="43">
        <v>42328</v>
      </c>
      <c r="F77" s="38">
        <v>451.87</v>
      </c>
      <c r="G77" s="40">
        <v>28</v>
      </c>
      <c r="H77" s="43">
        <v>44196</v>
      </c>
      <c r="I77" s="3"/>
    </row>
    <row r="78" spans="1:9" ht="15.6" x14ac:dyDescent="0.3">
      <c r="A78" s="23">
        <v>60</v>
      </c>
      <c r="B78" s="41" t="s">
        <v>286</v>
      </c>
      <c r="C78" s="41" t="s">
        <v>74</v>
      </c>
      <c r="D78" s="42">
        <v>1934</v>
      </c>
      <c r="E78" s="43">
        <v>41194</v>
      </c>
      <c r="F78" s="38">
        <v>314.8</v>
      </c>
      <c r="G78" s="40">
        <v>17</v>
      </c>
      <c r="H78" s="43">
        <v>45291</v>
      </c>
      <c r="I78" s="3"/>
    </row>
    <row r="79" spans="1:9" ht="15.6" x14ac:dyDescent="0.3">
      <c r="A79" s="23">
        <v>61</v>
      </c>
      <c r="B79" s="41" t="s">
        <v>286</v>
      </c>
      <c r="C79" s="41" t="s">
        <v>75</v>
      </c>
      <c r="D79" s="42">
        <v>1934</v>
      </c>
      <c r="E79" s="43">
        <v>40940</v>
      </c>
      <c r="F79" s="38">
        <v>276.60000000000002</v>
      </c>
      <c r="G79" s="40">
        <v>12</v>
      </c>
      <c r="H79" s="43">
        <v>45291</v>
      </c>
      <c r="I79" s="3"/>
    </row>
    <row r="80" spans="1:9" ht="15.6" x14ac:dyDescent="0.3">
      <c r="A80" s="23">
        <v>62</v>
      </c>
      <c r="B80" s="41" t="s">
        <v>286</v>
      </c>
      <c r="C80" s="41" t="s">
        <v>76</v>
      </c>
      <c r="D80" s="42">
        <v>1934</v>
      </c>
      <c r="E80" s="43">
        <v>41194</v>
      </c>
      <c r="F80" s="38">
        <v>313.89999999999998</v>
      </c>
      <c r="G80" s="40">
        <v>22</v>
      </c>
      <c r="H80" s="43">
        <v>44196</v>
      </c>
      <c r="I80" s="3"/>
    </row>
    <row r="81" spans="1:9" ht="15.6" x14ac:dyDescent="0.3">
      <c r="A81" s="23">
        <v>63</v>
      </c>
      <c r="B81" s="41" t="s">
        <v>286</v>
      </c>
      <c r="C81" s="41" t="s">
        <v>77</v>
      </c>
      <c r="D81" s="42">
        <v>1947</v>
      </c>
      <c r="E81" s="43">
        <v>41142</v>
      </c>
      <c r="F81" s="38">
        <v>437.5</v>
      </c>
      <c r="G81" s="40">
        <v>35</v>
      </c>
      <c r="H81" s="43">
        <v>45291</v>
      </c>
      <c r="I81" s="3"/>
    </row>
    <row r="82" spans="1:9" ht="15.6" x14ac:dyDescent="0.3">
      <c r="A82" s="23">
        <v>64</v>
      </c>
      <c r="B82" s="41" t="s">
        <v>286</v>
      </c>
      <c r="C82" s="41" t="s">
        <v>78</v>
      </c>
      <c r="D82" s="42">
        <v>1947</v>
      </c>
      <c r="E82" s="43">
        <v>40998</v>
      </c>
      <c r="F82" s="38">
        <v>449.9</v>
      </c>
      <c r="G82" s="40">
        <v>39</v>
      </c>
      <c r="H82" s="43">
        <v>43830</v>
      </c>
      <c r="I82" s="3"/>
    </row>
    <row r="83" spans="1:9" ht="15.6" x14ac:dyDescent="0.3">
      <c r="A83" s="23">
        <v>65</v>
      </c>
      <c r="B83" s="41" t="s">
        <v>286</v>
      </c>
      <c r="C83" s="41" t="s">
        <v>79</v>
      </c>
      <c r="D83" s="42">
        <v>1948</v>
      </c>
      <c r="E83" s="43">
        <v>41944</v>
      </c>
      <c r="F83" s="38">
        <v>425.2</v>
      </c>
      <c r="G83" s="40">
        <v>21</v>
      </c>
      <c r="H83" s="43">
        <v>44196</v>
      </c>
      <c r="I83" s="3"/>
    </row>
    <row r="84" spans="1:9" ht="15.6" x14ac:dyDescent="0.3">
      <c r="A84" s="23">
        <v>66</v>
      </c>
      <c r="B84" s="41" t="s">
        <v>286</v>
      </c>
      <c r="C84" s="41" t="s">
        <v>80</v>
      </c>
      <c r="D84" s="42">
        <v>1959</v>
      </c>
      <c r="E84" s="43">
        <v>42734</v>
      </c>
      <c r="F84" s="38">
        <v>142.69999999999999</v>
      </c>
      <c r="G84" s="40">
        <v>14</v>
      </c>
      <c r="H84" s="43">
        <v>44196</v>
      </c>
      <c r="I84" s="3"/>
    </row>
    <row r="85" spans="1:9" ht="15.6" x14ac:dyDescent="0.3">
      <c r="A85" s="23">
        <v>67</v>
      </c>
      <c r="B85" s="41" t="s">
        <v>286</v>
      </c>
      <c r="C85" s="41" t="s">
        <v>81</v>
      </c>
      <c r="D85" s="42">
        <v>1957</v>
      </c>
      <c r="E85" s="43">
        <v>41781</v>
      </c>
      <c r="F85" s="38">
        <v>52</v>
      </c>
      <c r="G85" s="40">
        <v>5</v>
      </c>
      <c r="H85" s="43">
        <v>45291</v>
      </c>
      <c r="I85" s="3"/>
    </row>
    <row r="86" spans="1:9" ht="15.6" x14ac:dyDescent="0.3">
      <c r="A86" s="23">
        <v>68</v>
      </c>
      <c r="B86" s="41" t="s">
        <v>286</v>
      </c>
      <c r="C86" s="41" t="s">
        <v>82</v>
      </c>
      <c r="D86" s="42">
        <v>1959</v>
      </c>
      <c r="E86" s="43">
        <v>41579</v>
      </c>
      <c r="F86" s="38">
        <v>148.4</v>
      </c>
      <c r="G86" s="40">
        <v>18</v>
      </c>
      <c r="H86" s="43">
        <v>44196</v>
      </c>
      <c r="I86" s="3"/>
    </row>
    <row r="87" spans="1:9" ht="15.6" x14ac:dyDescent="0.3">
      <c r="A87" s="23">
        <v>69</v>
      </c>
      <c r="B87" s="41" t="s">
        <v>286</v>
      </c>
      <c r="C87" s="41" t="s">
        <v>83</v>
      </c>
      <c r="D87" s="42">
        <v>1960</v>
      </c>
      <c r="E87" s="43">
        <v>41950</v>
      </c>
      <c r="F87" s="38">
        <v>99.6</v>
      </c>
      <c r="G87" s="40">
        <v>11</v>
      </c>
      <c r="H87" s="43">
        <v>45291</v>
      </c>
      <c r="I87" s="3"/>
    </row>
    <row r="88" spans="1:9" ht="18.75" customHeight="1" x14ac:dyDescent="0.3">
      <c r="A88" s="121" t="s">
        <v>454</v>
      </c>
      <c r="B88" s="121"/>
      <c r="C88" s="121"/>
      <c r="D88" s="49" t="s">
        <v>294</v>
      </c>
      <c r="E88" s="45" t="s">
        <v>294</v>
      </c>
      <c r="F88" s="38">
        <f>SUM(F89:F97)</f>
        <v>2200.8399999999997</v>
      </c>
      <c r="G88" s="40">
        <f>SUM(G89:G97)</f>
        <v>135</v>
      </c>
      <c r="H88" s="45" t="s">
        <v>294</v>
      </c>
      <c r="I88" s="3"/>
    </row>
    <row r="89" spans="1:9" ht="15.6" x14ac:dyDescent="0.3">
      <c r="A89" s="23">
        <v>70</v>
      </c>
      <c r="B89" s="41" t="s">
        <v>287</v>
      </c>
      <c r="C89" s="41" t="s">
        <v>455</v>
      </c>
      <c r="D89" s="42">
        <v>1951</v>
      </c>
      <c r="E89" s="43">
        <v>41859</v>
      </c>
      <c r="F89" s="38">
        <v>523.79999999999995</v>
      </c>
      <c r="G89" s="40">
        <v>30</v>
      </c>
      <c r="H89" s="43">
        <v>43830</v>
      </c>
      <c r="I89" s="3"/>
    </row>
    <row r="90" spans="1:9" ht="15.6" x14ac:dyDescent="0.3">
      <c r="A90" s="23">
        <v>71</v>
      </c>
      <c r="B90" s="41" t="s">
        <v>287</v>
      </c>
      <c r="C90" s="41" t="s">
        <v>456</v>
      </c>
      <c r="D90" s="42">
        <v>1951</v>
      </c>
      <c r="E90" s="43">
        <v>41621</v>
      </c>
      <c r="F90" s="38">
        <v>323.60000000000002</v>
      </c>
      <c r="G90" s="40">
        <v>15</v>
      </c>
      <c r="H90" s="43">
        <v>43830</v>
      </c>
      <c r="I90" s="3"/>
    </row>
    <row r="91" spans="1:9" ht="15.6" x14ac:dyDescent="0.3">
      <c r="A91" s="23">
        <v>72</v>
      </c>
      <c r="B91" s="41" t="s">
        <v>287</v>
      </c>
      <c r="C91" s="41" t="s">
        <v>84</v>
      </c>
      <c r="D91" s="42">
        <v>1937</v>
      </c>
      <c r="E91" s="43">
        <v>41696</v>
      </c>
      <c r="F91" s="38">
        <v>190.2</v>
      </c>
      <c r="G91" s="40">
        <v>10</v>
      </c>
      <c r="H91" s="43">
        <v>43830</v>
      </c>
      <c r="I91" s="3"/>
    </row>
    <row r="92" spans="1:9" ht="27.6" x14ac:dyDescent="0.3">
      <c r="A92" s="23">
        <v>73</v>
      </c>
      <c r="B92" s="41" t="s">
        <v>287</v>
      </c>
      <c r="C92" s="41" t="s">
        <v>85</v>
      </c>
      <c r="D92" s="42">
        <v>1960</v>
      </c>
      <c r="E92" s="43">
        <v>41207</v>
      </c>
      <c r="F92" s="38">
        <v>154.30000000000001</v>
      </c>
      <c r="G92" s="40">
        <v>8</v>
      </c>
      <c r="H92" s="43">
        <v>43830</v>
      </c>
      <c r="I92" s="3"/>
    </row>
    <row r="93" spans="1:9" ht="15.6" x14ac:dyDescent="0.3">
      <c r="A93" s="23">
        <v>74</v>
      </c>
      <c r="B93" s="41" t="s">
        <v>287</v>
      </c>
      <c r="C93" s="41" t="s">
        <v>86</v>
      </c>
      <c r="D93" s="42">
        <v>1917</v>
      </c>
      <c r="E93" s="43">
        <v>41859</v>
      </c>
      <c r="F93" s="38">
        <v>371.5</v>
      </c>
      <c r="G93" s="40">
        <v>28</v>
      </c>
      <c r="H93" s="43">
        <v>43830</v>
      </c>
      <c r="I93" s="3"/>
    </row>
    <row r="94" spans="1:9" ht="15.6" x14ac:dyDescent="0.3">
      <c r="A94" s="23">
        <v>75</v>
      </c>
      <c r="B94" s="41" t="s">
        <v>287</v>
      </c>
      <c r="C94" s="41" t="s">
        <v>87</v>
      </c>
      <c r="D94" s="42">
        <v>1938</v>
      </c>
      <c r="E94" s="43">
        <v>41859</v>
      </c>
      <c r="F94" s="38">
        <v>65.7</v>
      </c>
      <c r="G94" s="40">
        <v>6</v>
      </c>
      <c r="H94" s="43">
        <v>43830</v>
      </c>
      <c r="I94" s="3"/>
    </row>
    <row r="95" spans="1:9" ht="15.6" x14ac:dyDescent="0.3">
      <c r="A95" s="23">
        <v>76</v>
      </c>
      <c r="B95" s="41" t="s">
        <v>287</v>
      </c>
      <c r="C95" s="41" t="s">
        <v>88</v>
      </c>
      <c r="D95" s="42">
        <v>1926</v>
      </c>
      <c r="E95" s="43">
        <v>41621</v>
      </c>
      <c r="F95" s="38">
        <v>327</v>
      </c>
      <c r="G95" s="40">
        <v>24</v>
      </c>
      <c r="H95" s="43">
        <v>43830</v>
      </c>
      <c r="I95" s="3"/>
    </row>
    <row r="96" spans="1:9" ht="15.6" x14ac:dyDescent="0.3">
      <c r="A96" s="23">
        <v>77</v>
      </c>
      <c r="B96" s="41" t="s">
        <v>287</v>
      </c>
      <c r="C96" s="41" t="s">
        <v>89</v>
      </c>
      <c r="D96" s="42">
        <v>1926</v>
      </c>
      <c r="E96" s="43">
        <v>41859</v>
      </c>
      <c r="F96" s="38">
        <v>73.84</v>
      </c>
      <c r="G96" s="40">
        <v>4</v>
      </c>
      <c r="H96" s="43">
        <v>43830</v>
      </c>
      <c r="I96" s="3"/>
    </row>
    <row r="97" spans="1:9" ht="15.6" x14ac:dyDescent="0.3">
      <c r="A97" s="23">
        <v>78</v>
      </c>
      <c r="B97" s="41" t="s">
        <v>287</v>
      </c>
      <c r="C97" s="41" t="s">
        <v>90</v>
      </c>
      <c r="D97" s="42">
        <v>1926</v>
      </c>
      <c r="E97" s="43">
        <v>41488</v>
      </c>
      <c r="F97" s="38">
        <v>170.9</v>
      </c>
      <c r="G97" s="40">
        <v>10</v>
      </c>
      <c r="H97" s="43">
        <v>43830</v>
      </c>
      <c r="I97" s="3"/>
    </row>
    <row r="98" spans="1:9" ht="18.75" customHeight="1" x14ac:dyDescent="0.3">
      <c r="A98" s="121" t="s">
        <v>457</v>
      </c>
      <c r="B98" s="121"/>
      <c r="C98" s="121"/>
      <c r="D98" s="49" t="s">
        <v>294</v>
      </c>
      <c r="E98" s="45" t="s">
        <v>294</v>
      </c>
      <c r="F98" s="38">
        <f>SUM(F99:F115)</f>
        <v>5308.51</v>
      </c>
      <c r="G98" s="40">
        <f>SUM(G99:G115)</f>
        <v>374</v>
      </c>
      <c r="H98" s="45" t="s">
        <v>294</v>
      </c>
      <c r="I98" s="3"/>
    </row>
    <row r="99" spans="1:9" ht="15.6" x14ac:dyDescent="0.3">
      <c r="A99" s="23">
        <v>79</v>
      </c>
      <c r="B99" s="41" t="s">
        <v>291</v>
      </c>
      <c r="C99" s="41" t="s">
        <v>91</v>
      </c>
      <c r="D99" s="42">
        <v>1951</v>
      </c>
      <c r="E99" s="43">
        <v>42733</v>
      </c>
      <c r="F99" s="38">
        <v>228.4</v>
      </c>
      <c r="G99" s="40">
        <v>18</v>
      </c>
      <c r="H99" s="43">
        <v>44561</v>
      </c>
      <c r="I99" s="3"/>
    </row>
    <row r="100" spans="1:9" ht="15.6" x14ac:dyDescent="0.3">
      <c r="A100" s="23">
        <v>80</v>
      </c>
      <c r="B100" s="41" t="s">
        <v>291</v>
      </c>
      <c r="C100" s="41" t="s">
        <v>92</v>
      </c>
      <c r="D100" s="42">
        <v>1950</v>
      </c>
      <c r="E100" s="43">
        <v>41730</v>
      </c>
      <c r="F100" s="38">
        <v>518.29999999999995</v>
      </c>
      <c r="G100" s="40">
        <v>26</v>
      </c>
      <c r="H100" s="43">
        <v>44561</v>
      </c>
      <c r="I100" s="3"/>
    </row>
    <row r="101" spans="1:9" ht="15.6" x14ac:dyDescent="0.3">
      <c r="A101" s="23">
        <v>81</v>
      </c>
      <c r="B101" s="41" t="s">
        <v>291</v>
      </c>
      <c r="C101" s="41" t="s">
        <v>93</v>
      </c>
      <c r="D101" s="42">
        <v>1917</v>
      </c>
      <c r="E101" s="43">
        <v>41990</v>
      </c>
      <c r="F101" s="38">
        <v>140.9</v>
      </c>
      <c r="G101" s="40">
        <v>17</v>
      </c>
      <c r="H101" s="43">
        <v>44561</v>
      </c>
      <c r="I101" s="3"/>
    </row>
    <row r="102" spans="1:9" ht="15.6" x14ac:dyDescent="0.3">
      <c r="A102" s="23">
        <v>82</v>
      </c>
      <c r="B102" s="41" t="s">
        <v>291</v>
      </c>
      <c r="C102" s="41" t="s">
        <v>94</v>
      </c>
      <c r="D102" s="42">
        <v>1917</v>
      </c>
      <c r="E102" s="43">
        <v>41703</v>
      </c>
      <c r="F102" s="38">
        <v>281.60000000000002</v>
      </c>
      <c r="G102" s="40">
        <v>19</v>
      </c>
      <c r="H102" s="43">
        <v>44926</v>
      </c>
      <c r="I102" s="3"/>
    </row>
    <row r="103" spans="1:9" ht="15.6" x14ac:dyDescent="0.3">
      <c r="A103" s="23">
        <v>83</v>
      </c>
      <c r="B103" s="41" t="s">
        <v>291</v>
      </c>
      <c r="C103" s="41" t="s">
        <v>95</v>
      </c>
      <c r="D103" s="42">
        <v>1905</v>
      </c>
      <c r="E103" s="43">
        <v>41879</v>
      </c>
      <c r="F103" s="38">
        <v>253.4</v>
      </c>
      <c r="G103" s="40">
        <v>19</v>
      </c>
      <c r="H103" s="43">
        <v>44561</v>
      </c>
      <c r="I103" s="3"/>
    </row>
    <row r="104" spans="1:9" ht="15.6" x14ac:dyDescent="0.3">
      <c r="A104" s="23">
        <v>84</v>
      </c>
      <c r="B104" s="41" t="s">
        <v>291</v>
      </c>
      <c r="C104" s="41" t="s">
        <v>96</v>
      </c>
      <c r="D104" s="42">
        <v>1935</v>
      </c>
      <c r="E104" s="43">
        <v>41355</v>
      </c>
      <c r="F104" s="38">
        <v>281.89999999999998</v>
      </c>
      <c r="G104" s="40">
        <v>16</v>
      </c>
      <c r="H104" s="43">
        <v>43830</v>
      </c>
      <c r="I104" s="3"/>
    </row>
    <row r="105" spans="1:9" ht="15.6" x14ac:dyDescent="0.3">
      <c r="A105" s="23">
        <v>85</v>
      </c>
      <c r="B105" s="41" t="s">
        <v>291</v>
      </c>
      <c r="C105" s="41" t="s">
        <v>97</v>
      </c>
      <c r="D105" s="42">
        <v>1917</v>
      </c>
      <c r="E105" s="43">
        <v>42177</v>
      </c>
      <c r="F105" s="38">
        <v>191</v>
      </c>
      <c r="G105" s="40">
        <v>18</v>
      </c>
      <c r="H105" s="43">
        <v>44561</v>
      </c>
      <c r="I105" s="3"/>
    </row>
    <row r="106" spans="1:9" ht="15.6" x14ac:dyDescent="0.3">
      <c r="A106" s="23">
        <v>86</v>
      </c>
      <c r="B106" s="41" t="s">
        <v>291</v>
      </c>
      <c r="C106" s="41" t="s">
        <v>98</v>
      </c>
      <c r="D106" s="42">
        <v>1949</v>
      </c>
      <c r="E106" s="43">
        <v>41355</v>
      </c>
      <c r="F106" s="38">
        <v>454.9</v>
      </c>
      <c r="G106" s="40">
        <v>28</v>
      </c>
      <c r="H106" s="43">
        <v>44926</v>
      </c>
      <c r="I106" s="3"/>
    </row>
    <row r="107" spans="1:9" ht="15.6" x14ac:dyDescent="0.3">
      <c r="A107" s="23">
        <v>87</v>
      </c>
      <c r="B107" s="41" t="s">
        <v>291</v>
      </c>
      <c r="C107" s="41" t="s">
        <v>99</v>
      </c>
      <c r="D107" s="42">
        <v>1949</v>
      </c>
      <c r="E107" s="43">
        <v>41842</v>
      </c>
      <c r="F107" s="38">
        <v>414.9</v>
      </c>
      <c r="G107" s="40">
        <v>23</v>
      </c>
      <c r="H107" s="43">
        <v>44926</v>
      </c>
      <c r="I107" s="3"/>
    </row>
    <row r="108" spans="1:9" ht="15.6" x14ac:dyDescent="0.3">
      <c r="A108" s="23">
        <v>88</v>
      </c>
      <c r="B108" s="41" t="s">
        <v>291</v>
      </c>
      <c r="C108" s="41" t="s">
        <v>100</v>
      </c>
      <c r="D108" s="42">
        <v>1956</v>
      </c>
      <c r="E108" s="43">
        <v>42368</v>
      </c>
      <c r="F108" s="38">
        <v>394.88</v>
      </c>
      <c r="G108" s="40">
        <v>17</v>
      </c>
      <c r="H108" s="43">
        <v>44561</v>
      </c>
      <c r="I108" s="3"/>
    </row>
    <row r="109" spans="1:9" ht="15.6" x14ac:dyDescent="0.3">
      <c r="A109" s="23">
        <v>89</v>
      </c>
      <c r="B109" s="41" t="s">
        <v>291</v>
      </c>
      <c r="C109" s="41" t="s">
        <v>101</v>
      </c>
      <c r="D109" s="42">
        <v>1962</v>
      </c>
      <c r="E109" s="43">
        <v>41990</v>
      </c>
      <c r="F109" s="38">
        <v>164.5</v>
      </c>
      <c r="G109" s="40">
        <v>10</v>
      </c>
      <c r="H109" s="43">
        <v>44561</v>
      </c>
      <c r="I109" s="3"/>
    </row>
    <row r="110" spans="1:9" ht="15.6" x14ac:dyDescent="0.3">
      <c r="A110" s="23">
        <v>90</v>
      </c>
      <c r="B110" s="41" t="s">
        <v>291</v>
      </c>
      <c r="C110" s="41" t="s">
        <v>102</v>
      </c>
      <c r="D110" s="42">
        <v>1956</v>
      </c>
      <c r="E110" s="43">
        <v>41631</v>
      </c>
      <c r="F110" s="38">
        <v>231.1</v>
      </c>
      <c r="G110" s="40">
        <v>23</v>
      </c>
      <c r="H110" s="43">
        <v>43830</v>
      </c>
      <c r="I110" s="3"/>
    </row>
    <row r="111" spans="1:9" ht="15.6" x14ac:dyDescent="0.3">
      <c r="A111" s="23">
        <v>91</v>
      </c>
      <c r="B111" s="41" t="s">
        <v>291</v>
      </c>
      <c r="C111" s="41" t="s">
        <v>103</v>
      </c>
      <c r="D111" s="42">
        <v>1917</v>
      </c>
      <c r="E111" s="43">
        <v>41067</v>
      </c>
      <c r="F111" s="38">
        <v>297.83</v>
      </c>
      <c r="G111" s="40">
        <v>23</v>
      </c>
      <c r="H111" s="43">
        <v>43830</v>
      </c>
      <c r="I111" s="3"/>
    </row>
    <row r="112" spans="1:9" ht="15.6" x14ac:dyDescent="0.3">
      <c r="A112" s="23">
        <v>92</v>
      </c>
      <c r="B112" s="41" t="s">
        <v>291</v>
      </c>
      <c r="C112" s="41" t="s">
        <v>104</v>
      </c>
      <c r="D112" s="42">
        <v>1961</v>
      </c>
      <c r="E112" s="43">
        <v>42368</v>
      </c>
      <c r="F112" s="38">
        <v>301.89999999999998</v>
      </c>
      <c r="G112" s="40">
        <v>31</v>
      </c>
      <c r="H112" s="43">
        <v>44926</v>
      </c>
      <c r="I112" s="3"/>
    </row>
    <row r="113" spans="1:9" ht="15.6" x14ac:dyDescent="0.3">
      <c r="A113" s="23">
        <v>93</v>
      </c>
      <c r="B113" s="41" t="s">
        <v>291</v>
      </c>
      <c r="C113" s="41" t="s">
        <v>105</v>
      </c>
      <c r="D113" s="42">
        <v>1917</v>
      </c>
      <c r="E113" s="43">
        <v>41961</v>
      </c>
      <c r="F113" s="38">
        <v>387.4</v>
      </c>
      <c r="G113" s="40">
        <v>30</v>
      </c>
      <c r="H113" s="43">
        <v>44926</v>
      </c>
      <c r="I113" s="3"/>
    </row>
    <row r="114" spans="1:9" ht="15.6" x14ac:dyDescent="0.3">
      <c r="A114" s="23">
        <v>94</v>
      </c>
      <c r="B114" s="41" t="s">
        <v>291</v>
      </c>
      <c r="C114" s="41" t="s">
        <v>106</v>
      </c>
      <c r="D114" s="42">
        <v>1961</v>
      </c>
      <c r="E114" s="43">
        <v>42580</v>
      </c>
      <c r="F114" s="38">
        <v>329.8</v>
      </c>
      <c r="G114" s="40">
        <v>30</v>
      </c>
      <c r="H114" s="43">
        <v>44926</v>
      </c>
      <c r="I114" s="3"/>
    </row>
    <row r="115" spans="1:9" ht="15.6" x14ac:dyDescent="0.3">
      <c r="A115" s="23">
        <v>95</v>
      </c>
      <c r="B115" s="41" t="s">
        <v>291</v>
      </c>
      <c r="C115" s="41" t="s">
        <v>107</v>
      </c>
      <c r="D115" s="42">
        <v>1917</v>
      </c>
      <c r="E115" s="43">
        <v>42733</v>
      </c>
      <c r="F115" s="38">
        <v>435.8</v>
      </c>
      <c r="G115" s="40">
        <v>26</v>
      </c>
      <c r="H115" s="43">
        <v>44561</v>
      </c>
      <c r="I115" s="3"/>
    </row>
    <row r="116" spans="1:9" ht="18.75" customHeight="1" x14ac:dyDescent="0.3">
      <c r="A116" s="121" t="s">
        <v>386</v>
      </c>
      <c r="B116" s="121"/>
      <c r="C116" s="121"/>
      <c r="D116" s="49" t="s">
        <v>294</v>
      </c>
      <c r="E116" s="45" t="s">
        <v>294</v>
      </c>
      <c r="F116" s="38">
        <f>SUM(F117:F118)</f>
        <v>547</v>
      </c>
      <c r="G116" s="40">
        <f>SUM(G117:G118)</f>
        <v>15</v>
      </c>
      <c r="H116" s="45" t="s">
        <v>294</v>
      </c>
      <c r="I116" s="3"/>
    </row>
    <row r="117" spans="1:9" ht="15.6" x14ac:dyDescent="0.3">
      <c r="A117" s="23">
        <v>96</v>
      </c>
      <c r="B117" s="41" t="s">
        <v>458</v>
      </c>
      <c r="C117" s="41" t="s">
        <v>459</v>
      </c>
      <c r="D117" s="42">
        <v>1954</v>
      </c>
      <c r="E117" s="43">
        <v>41719</v>
      </c>
      <c r="F117" s="38">
        <v>314.5</v>
      </c>
      <c r="G117" s="40">
        <v>9</v>
      </c>
      <c r="H117" s="43">
        <v>45291</v>
      </c>
      <c r="I117" s="3"/>
    </row>
    <row r="118" spans="1:9" ht="15.6" x14ac:dyDescent="0.3">
      <c r="A118" s="23">
        <v>97</v>
      </c>
      <c r="B118" s="41" t="s">
        <v>458</v>
      </c>
      <c r="C118" s="41" t="s">
        <v>460</v>
      </c>
      <c r="D118" s="42">
        <v>1949</v>
      </c>
      <c r="E118" s="43">
        <v>40987</v>
      </c>
      <c r="F118" s="38">
        <v>232.5</v>
      </c>
      <c r="G118" s="40">
        <v>6</v>
      </c>
      <c r="H118" s="43">
        <v>45291</v>
      </c>
      <c r="I118" s="3"/>
    </row>
    <row r="119" spans="1:9" ht="18.75" customHeight="1" x14ac:dyDescent="0.3">
      <c r="A119" s="121" t="s">
        <v>387</v>
      </c>
      <c r="B119" s="121"/>
      <c r="C119" s="121"/>
      <c r="D119" s="49" t="s">
        <v>294</v>
      </c>
      <c r="E119" s="45" t="s">
        <v>294</v>
      </c>
      <c r="F119" s="38">
        <f>SUM(F120:F123)</f>
        <v>948.7</v>
      </c>
      <c r="G119" s="40">
        <f>SUM(G120:G123)</f>
        <v>81</v>
      </c>
      <c r="H119" s="45" t="s">
        <v>294</v>
      </c>
      <c r="I119" s="3"/>
    </row>
    <row r="120" spans="1:9" ht="15.6" x14ac:dyDescent="0.3">
      <c r="A120" s="23">
        <v>98</v>
      </c>
      <c r="B120" s="41" t="s">
        <v>414</v>
      </c>
      <c r="C120" s="41" t="s">
        <v>108</v>
      </c>
      <c r="D120" s="42">
        <v>1967</v>
      </c>
      <c r="E120" s="43">
        <v>42215</v>
      </c>
      <c r="F120" s="38">
        <v>472.3</v>
      </c>
      <c r="G120" s="40">
        <v>41</v>
      </c>
      <c r="H120" s="43">
        <v>44196</v>
      </c>
      <c r="I120" s="3"/>
    </row>
    <row r="121" spans="1:9" ht="15.6" x14ac:dyDescent="0.3">
      <c r="A121" s="23">
        <v>99</v>
      </c>
      <c r="B121" s="41" t="s">
        <v>414</v>
      </c>
      <c r="C121" s="41" t="s">
        <v>109</v>
      </c>
      <c r="D121" s="42">
        <v>1898</v>
      </c>
      <c r="E121" s="43">
        <v>41068</v>
      </c>
      <c r="F121" s="38">
        <v>208.8</v>
      </c>
      <c r="G121" s="40">
        <v>13</v>
      </c>
      <c r="H121" s="43">
        <v>44196</v>
      </c>
      <c r="I121" s="3"/>
    </row>
    <row r="122" spans="1:9" ht="15.6" x14ac:dyDescent="0.3">
      <c r="A122" s="23">
        <v>100</v>
      </c>
      <c r="B122" s="41" t="s">
        <v>414</v>
      </c>
      <c r="C122" s="41" t="s">
        <v>110</v>
      </c>
      <c r="D122" s="42">
        <v>1917</v>
      </c>
      <c r="E122" s="43">
        <v>41911</v>
      </c>
      <c r="F122" s="38">
        <v>165.1</v>
      </c>
      <c r="G122" s="40">
        <v>16</v>
      </c>
      <c r="H122" s="43">
        <v>44196</v>
      </c>
      <c r="I122" s="3"/>
    </row>
    <row r="123" spans="1:9" ht="15.6" x14ac:dyDescent="0.3">
      <c r="A123" s="23">
        <v>101</v>
      </c>
      <c r="B123" s="41" t="s">
        <v>414</v>
      </c>
      <c r="C123" s="41" t="s">
        <v>111</v>
      </c>
      <c r="D123" s="42">
        <v>1960</v>
      </c>
      <c r="E123" s="43">
        <v>41913</v>
      </c>
      <c r="F123" s="38">
        <v>102.5</v>
      </c>
      <c r="G123" s="40">
        <v>11</v>
      </c>
      <c r="H123" s="43">
        <v>44196</v>
      </c>
      <c r="I123" s="3"/>
    </row>
    <row r="124" spans="1:9" ht="18.75" customHeight="1" x14ac:dyDescent="0.3">
      <c r="A124" s="121" t="s">
        <v>388</v>
      </c>
      <c r="B124" s="121"/>
      <c r="C124" s="121"/>
      <c r="D124" s="49" t="s">
        <v>294</v>
      </c>
      <c r="E124" s="45" t="s">
        <v>294</v>
      </c>
      <c r="F124" s="38">
        <f>SUM(F125:F131)</f>
        <v>2749.1</v>
      </c>
      <c r="G124" s="40">
        <f>SUM(G125:G131)</f>
        <v>181</v>
      </c>
      <c r="H124" s="45" t="s">
        <v>294</v>
      </c>
      <c r="I124" s="3"/>
    </row>
    <row r="125" spans="1:9" ht="15.6" x14ac:dyDescent="0.3">
      <c r="A125" s="23">
        <v>102</v>
      </c>
      <c r="B125" s="41" t="s">
        <v>112</v>
      </c>
      <c r="C125" s="41" t="s">
        <v>113</v>
      </c>
      <c r="D125" s="42">
        <v>1972</v>
      </c>
      <c r="E125" s="43">
        <v>41808</v>
      </c>
      <c r="F125" s="38">
        <v>437.3</v>
      </c>
      <c r="G125" s="40">
        <v>36</v>
      </c>
      <c r="H125" s="43">
        <v>45657</v>
      </c>
      <c r="I125" s="3"/>
    </row>
    <row r="126" spans="1:9" ht="15.6" x14ac:dyDescent="0.3">
      <c r="A126" s="23">
        <v>103</v>
      </c>
      <c r="B126" s="41" t="s">
        <v>461</v>
      </c>
      <c r="C126" s="41" t="s">
        <v>462</v>
      </c>
      <c r="D126" s="42">
        <v>1956</v>
      </c>
      <c r="E126" s="43">
        <v>41674</v>
      </c>
      <c r="F126" s="38">
        <v>403.8</v>
      </c>
      <c r="G126" s="40">
        <v>26</v>
      </c>
      <c r="H126" s="43">
        <v>45657</v>
      </c>
      <c r="I126" s="3"/>
    </row>
    <row r="127" spans="1:9" ht="15.6" x14ac:dyDescent="0.3">
      <c r="A127" s="23">
        <v>104</v>
      </c>
      <c r="B127" s="41" t="s">
        <v>461</v>
      </c>
      <c r="C127" s="41" t="s">
        <v>463</v>
      </c>
      <c r="D127" s="42">
        <v>1956</v>
      </c>
      <c r="E127" s="43">
        <v>41674</v>
      </c>
      <c r="F127" s="38">
        <v>349.2</v>
      </c>
      <c r="G127" s="40">
        <v>27</v>
      </c>
      <c r="H127" s="43">
        <v>45657</v>
      </c>
      <c r="I127" s="3"/>
    </row>
    <row r="128" spans="1:9" ht="15.6" x14ac:dyDescent="0.3">
      <c r="A128" s="23">
        <v>105</v>
      </c>
      <c r="B128" s="41" t="s">
        <v>461</v>
      </c>
      <c r="C128" s="41" t="s">
        <v>464</v>
      </c>
      <c r="D128" s="42">
        <v>1956</v>
      </c>
      <c r="E128" s="43">
        <v>41674</v>
      </c>
      <c r="F128" s="38">
        <v>361.1</v>
      </c>
      <c r="G128" s="40">
        <v>23</v>
      </c>
      <c r="H128" s="43">
        <v>45657</v>
      </c>
      <c r="I128" s="3"/>
    </row>
    <row r="129" spans="1:9" ht="15.6" x14ac:dyDescent="0.3">
      <c r="A129" s="23">
        <v>106</v>
      </c>
      <c r="B129" s="41" t="s">
        <v>461</v>
      </c>
      <c r="C129" s="41" t="s">
        <v>465</v>
      </c>
      <c r="D129" s="42">
        <v>1956</v>
      </c>
      <c r="E129" s="43">
        <v>41674</v>
      </c>
      <c r="F129" s="38">
        <v>403.2</v>
      </c>
      <c r="G129" s="40">
        <v>21</v>
      </c>
      <c r="H129" s="43">
        <v>45657</v>
      </c>
      <c r="I129" s="3"/>
    </row>
    <row r="130" spans="1:9" ht="15.6" x14ac:dyDescent="0.3">
      <c r="A130" s="23">
        <v>107</v>
      </c>
      <c r="B130" s="41" t="s">
        <v>461</v>
      </c>
      <c r="C130" s="41" t="s">
        <v>466</v>
      </c>
      <c r="D130" s="42">
        <v>1955</v>
      </c>
      <c r="E130" s="43">
        <v>41674</v>
      </c>
      <c r="F130" s="38">
        <v>405.9</v>
      </c>
      <c r="G130" s="40">
        <v>24</v>
      </c>
      <c r="H130" s="43">
        <v>45657</v>
      </c>
      <c r="I130" s="3"/>
    </row>
    <row r="131" spans="1:9" ht="15.6" x14ac:dyDescent="0.3">
      <c r="A131" s="23">
        <v>108</v>
      </c>
      <c r="B131" s="41" t="s">
        <v>461</v>
      </c>
      <c r="C131" s="41" t="s">
        <v>467</v>
      </c>
      <c r="D131" s="42">
        <v>1955</v>
      </c>
      <c r="E131" s="43">
        <v>41674</v>
      </c>
      <c r="F131" s="38">
        <v>388.6</v>
      </c>
      <c r="G131" s="40">
        <v>24</v>
      </c>
      <c r="H131" s="43">
        <v>45657</v>
      </c>
      <c r="I131" s="3"/>
    </row>
    <row r="132" spans="1:9" ht="18.75" customHeight="1" x14ac:dyDescent="0.3">
      <c r="A132" s="121" t="s">
        <v>389</v>
      </c>
      <c r="B132" s="121"/>
      <c r="C132" s="121"/>
      <c r="D132" s="49" t="s">
        <v>294</v>
      </c>
      <c r="E132" s="45" t="s">
        <v>294</v>
      </c>
      <c r="F132" s="38">
        <f>SUM(F133:F134)</f>
        <v>263.10000000000002</v>
      </c>
      <c r="G132" s="40">
        <f>SUM(G133:G134)</f>
        <v>12</v>
      </c>
      <c r="H132" s="45" t="s">
        <v>294</v>
      </c>
      <c r="I132" s="3"/>
    </row>
    <row r="133" spans="1:9" ht="15.6" x14ac:dyDescent="0.3">
      <c r="A133" s="23">
        <v>109</v>
      </c>
      <c r="B133" s="41" t="s">
        <v>415</v>
      </c>
      <c r="C133" s="41" t="s">
        <v>114</v>
      </c>
      <c r="D133" s="42">
        <v>1960</v>
      </c>
      <c r="E133" s="43">
        <v>41382</v>
      </c>
      <c r="F133" s="38">
        <v>142.30000000000001</v>
      </c>
      <c r="G133" s="40">
        <v>7</v>
      </c>
      <c r="H133" s="43">
        <v>45657</v>
      </c>
      <c r="I133" s="3"/>
    </row>
    <row r="134" spans="1:9" ht="15.6" x14ac:dyDescent="0.3">
      <c r="A134" s="23">
        <v>110</v>
      </c>
      <c r="B134" s="41" t="s">
        <v>415</v>
      </c>
      <c r="C134" s="41" t="s">
        <v>115</v>
      </c>
      <c r="D134" s="42">
        <v>1953</v>
      </c>
      <c r="E134" s="43">
        <v>41260</v>
      </c>
      <c r="F134" s="38">
        <v>120.8</v>
      </c>
      <c r="G134" s="40">
        <v>5</v>
      </c>
      <c r="H134" s="43">
        <v>45657</v>
      </c>
      <c r="I134" s="3"/>
    </row>
    <row r="135" spans="1:9" ht="18.75" customHeight="1" x14ac:dyDescent="0.3">
      <c r="A135" s="121" t="s">
        <v>408</v>
      </c>
      <c r="B135" s="121"/>
      <c r="C135" s="121"/>
      <c r="D135" s="49" t="s">
        <v>294</v>
      </c>
      <c r="E135" s="45" t="s">
        <v>294</v>
      </c>
      <c r="F135" s="38">
        <f>SUM(F136:F139)</f>
        <v>1568.8999999999999</v>
      </c>
      <c r="G135" s="40">
        <f>SUM(G136:G139)</f>
        <v>76</v>
      </c>
      <c r="H135" s="45" t="s">
        <v>294</v>
      </c>
      <c r="I135" s="3"/>
    </row>
    <row r="136" spans="1:9" ht="15.6" x14ac:dyDescent="0.3">
      <c r="A136" s="23">
        <v>111</v>
      </c>
      <c r="B136" s="41" t="s">
        <v>116</v>
      </c>
      <c r="C136" s="41" t="s">
        <v>468</v>
      </c>
      <c r="D136" s="42">
        <v>1981</v>
      </c>
      <c r="E136" s="43">
        <v>41898</v>
      </c>
      <c r="F136" s="38">
        <v>803.7</v>
      </c>
      <c r="G136" s="40">
        <v>18</v>
      </c>
      <c r="H136" s="43">
        <v>45657</v>
      </c>
      <c r="I136" s="3"/>
    </row>
    <row r="137" spans="1:9" ht="15.6" x14ac:dyDescent="0.3">
      <c r="A137" s="23">
        <v>112</v>
      </c>
      <c r="B137" s="41" t="s">
        <v>416</v>
      </c>
      <c r="C137" s="41" t="s">
        <v>117</v>
      </c>
      <c r="D137" s="42">
        <v>1917</v>
      </c>
      <c r="E137" s="43">
        <v>42363</v>
      </c>
      <c r="F137" s="38">
        <v>223.6</v>
      </c>
      <c r="G137" s="40">
        <v>24</v>
      </c>
      <c r="H137" s="43">
        <v>45657</v>
      </c>
      <c r="I137" s="3"/>
    </row>
    <row r="138" spans="1:9" ht="15.6" x14ac:dyDescent="0.3">
      <c r="A138" s="23">
        <v>113</v>
      </c>
      <c r="B138" s="41" t="s">
        <v>416</v>
      </c>
      <c r="C138" s="41" t="s">
        <v>118</v>
      </c>
      <c r="D138" s="42">
        <v>1917</v>
      </c>
      <c r="E138" s="43">
        <v>42186</v>
      </c>
      <c r="F138" s="38">
        <v>251.6</v>
      </c>
      <c r="G138" s="40">
        <v>14</v>
      </c>
      <c r="H138" s="43">
        <v>45657</v>
      </c>
      <c r="I138" s="3"/>
    </row>
    <row r="139" spans="1:9" ht="15.6" x14ac:dyDescent="0.3">
      <c r="A139" s="23">
        <v>114</v>
      </c>
      <c r="B139" s="41" t="s">
        <v>416</v>
      </c>
      <c r="C139" s="41" t="s">
        <v>119</v>
      </c>
      <c r="D139" s="42">
        <v>1980</v>
      </c>
      <c r="E139" s="43">
        <v>41935</v>
      </c>
      <c r="F139" s="38">
        <v>290</v>
      </c>
      <c r="G139" s="40">
        <v>20</v>
      </c>
      <c r="H139" s="43">
        <v>45657</v>
      </c>
      <c r="I139" s="3"/>
    </row>
    <row r="140" spans="1:9" ht="18.75" customHeight="1" x14ac:dyDescent="0.3">
      <c r="A140" s="121" t="s">
        <v>390</v>
      </c>
      <c r="B140" s="121"/>
      <c r="C140" s="121"/>
      <c r="D140" s="49" t="s">
        <v>294</v>
      </c>
      <c r="E140" s="45" t="s">
        <v>294</v>
      </c>
      <c r="F140" s="38">
        <f>SUM(F141:F152)</f>
        <v>4968.9000000000005</v>
      </c>
      <c r="G140" s="40">
        <f>SUM(G141:G152)</f>
        <v>364</v>
      </c>
      <c r="H140" s="45" t="s">
        <v>294</v>
      </c>
      <c r="I140" s="3"/>
    </row>
    <row r="141" spans="1:9" ht="15.6" x14ac:dyDescent="0.3">
      <c r="A141" s="23">
        <v>115</v>
      </c>
      <c r="B141" s="41" t="s">
        <v>469</v>
      </c>
      <c r="C141" s="41" t="s">
        <v>470</v>
      </c>
      <c r="D141" s="42">
        <v>1867</v>
      </c>
      <c r="E141" s="43">
        <v>41563</v>
      </c>
      <c r="F141" s="38">
        <v>872.8</v>
      </c>
      <c r="G141" s="40">
        <v>89</v>
      </c>
      <c r="H141" s="43">
        <v>45291</v>
      </c>
      <c r="I141" s="3"/>
    </row>
    <row r="142" spans="1:9" ht="15.6" x14ac:dyDescent="0.3">
      <c r="A142" s="23">
        <v>116</v>
      </c>
      <c r="B142" s="41" t="s">
        <v>417</v>
      </c>
      <c r="C142" s="41" t="s">
        <v>120</v>
      </c>
      <c r="D142" s="42">
        <v>1926</v>
      </c>
      <c r="E142" s="43">
        <v>41039</v>
      </c>
      <c r="F142" s="38">
        <v>343.2</v>
      </c>
      <c r="G142" s="40">
        <v>38</v>
      </c>
      <c r="H142" s="43">
        <v>44926</v>
      </c>
      <c r="I142" s="3"/>
    </row>
    <row r="143" spans="1:9" ht="15.6" x14ac:dyDescent="0.3">
      <c r="A143" s="23">
        <v>117</v>
      </c>
      <c r="B143" s="41" t="s">
        <v>417</v>
      </c>
      <c r="C143" s="41" t="s">
        <v>121</v>
      </c>
      <c r="D143" s="42">
        <v>1926</v>
      </c>
      <c r="E143" s="43">
        <v>41039</v>
      </c>
      <c r="F143" s="38">
        <v>404.3</v>
      </c>
      <c r="G143" s="40">
        <v>35</v>
      </c>
      <c r="H143" s="43">
        <v>44926</v>
      </c>
      <c r="I143" s="3"/>
    </row>
    <row r="144" spans="1:9" ht="15.6" x14ac:dyDescent="0.3">
      <c r="A144" s="23">
        <v>118</v>
      </c>
      <c r="B144" s="41" t="s">
        <v>417</v>
      </c>
      <c r="C144" s="41" t="s">
        <v>122</v>
      </c>
      <c r="D144" s="42">
        <v>1926</v>
      </c>
      <c r="E144" s="43">
        <v>41039</v>
      </c>
      <c r="F144" s="38">
        <v>473.8</v>
      </c>
      <c r="G144" s="40">
        <v>33</v>
      </c>
      <c r="H144" s="43">
        <v>44926</v>
      </c>
      <c r="I144" s="3"/>
    </row>
    <row r="145" spans="1:9" ht="15.6" x14ac:dyDescent="0.3">
      <c r="A145" s="23">
        <v>119</v>
      </c>
      <c r="B145" s="41" t="s">
        <v>417</v>
      </c>
      <c r="C145" s="41" t="s">
        <v>123</v>
      </c>
      <c r="D145" s="42">
        <v>1926</v>
      </c>
      <c r="E145" s="43">
        <v>41039</v>
      </c>
      <c r="F145" s="38">
        <v>405.8</v>
      </c>
      <c r="G145" s="40">
        <v>26</v>
      </c>
      <c r="H145" s="43">
        <v>44926</v>
      </c>
      <c r="I145" s="3"/>
    </row>
    <row r="146" spans="1:9" ht="15.6" x14ac:dyDescent="0.3">
      <c r="A146" s="23">
        <v>120</v>
      </c>
      <c r="B146" s="41" t="s">
        <v>417</v>
      </c>
      <c r="C146" s="41" t="s">
        <v>124</v>
      </c>
      <c r="D146" s="42">
        <v>1926</v>
      </c>
      <c r="E146" s="43">
        <v>41039</v>
      </c>
      <c r="F146" s="38">
        <v>326.3</v>
      </c>
      <c r="G146" s="40">
        <v>18</v>
      </c>
      <c r="H146" s="43">
        <v>44926</v>
      </c>
      <c r="I146" s="3"/>
    </row>
    <row r="147" spans="1:9" ht="15.6" x14ac:dyDescent="0.3">
      <c r="A147" s="23">
        <v>121</v>
      </c>
      <c r="B147" s="41" t="s">
        <v>417</v>
      </c>
      <c r="C147" s="41" t="s">
        <v>125</v>
      </c>
      <c r="D147" s="42">
        <v>1926</v>
      </c>
      <c r="E147" s="43">
        <v>41039</v>
      </c>
      <c r="F147" s="38">
        <v>444.3</v>
      </c>
      <c r="G147" s="40">
        <v>15</v>
      </c>
      <c r="H147" s="43">
        <v>45291</v>
      </c>
      <c r="I147" s="3"/>
    </row>
    <row r="148" spans="1:9" ht="15.6" x14ac:dyDescent="0.3">
      <c r="A148" s="23">
        <v>122</v>
      </c>
      <c r="B148" s="41" t="s">
        <v>417</v>
      </c>
      <c r="C148" s="41" t="s">
        <v>126</v>
      </c>
      <c r="D148" s="42">
        <v>1957</v>
      </c>
      <c r="E148" s="43">
        <v>42488</v>
      </c>
      <c r="F148" s="38">
        <v>954.3</v>
      </c>
      <c r="G148" s="40">
        <v>60</v>
      </c>
      <c r="H148" s="43">
        <v>44926</v>
      </c>
      <c r="I148" s="3"/>
    </row>
    <row r="149" spans="1:9" ht="15.6" x14ac:dyDescent="0.3">
      <c r="A149" s="23">
        <v>123</v>
      </c>
      <c r="B149" s="41" t="s">
        <v>471</v>
      </c>
      <c r="C149" s="41" t="s">
        <v>472</v>
      </c>
      <c r="D149" s="42">
        <v>1867</v>
      </c>
      <c r="E149" s="43">
        <v>42420</v>
      </c>
      <c r="F149" s="38">
        <v>71.900000000000006</v>
      </c>
      <c r="G149" s="40">
        <v>5</v>
      </c>
      <c r="H149" s="43">
        <v>45291</v>
      </c>
      <c r="I149" s="3"/>
    </row>
    <row r="150" spans="1:9" ht="15.6" x14ac:dyDescent="0.3">
      <c r="A150" s="23">
        <v>124</v>
      </c>
      <c r="B150" s="41" t="s">
        <v>471</v>
      </c>
      <c r="C150" s="41" t="s">
        <v>473</v>
      </c>
      <c r="D150" s="42">
        <v>1927</v>
      </c>
      <c r="E150" s="43">
        <v>42587</v>
      </c>
      <c r="F150" s="38">
        <v>127.3</v>
      </c>
      <c r="G150" s="40">
        <v>9</v>
      </c>
      <c r="H150" s="43">
        <v>45291</v>
      </c>
      <c r="I150" s="3"/>
    </row>
    <row r="151" spans="1:9" ht="15.6" x14ac:dyDescent="0.3">
      <c r="A151" s="23">
        <v>125</v>
      </c>
      <c r="B151" s="41" t="s">
        <v>471</v>
      </c>
      <c r="C151" s="41" t="s">
        <v>474</v>
      </c>
      <c r="D151" s="42">
        <v>1924</v>
      </c>
      <c r="E151" s="43">
        <v>42587</v>
      </c>
      <c r="F151" s="38">
        <v>163.6</v>
      </c>
      <c r="G151" s="40">
        <v>15</v>
      </c>
      <c r="H151" s="43">
        <v>43830</v>
      </c>
      <c r="I151" s="3"/>
    </row>
    <row r="152" spans="1:9" ht="15.6" x14ac:dyDescent="0.3">
      <c r="A152" s="23">
        <v>126</v>
      </c>
      <c r="B152" s="41" t="s">
        <v>471</v>
      </c>
      <c r="C152" s="41" t="s">
        <v>475</v>
      </c>
      <c r="D152" s="42">
        <v>1950</v>
      </c>
      <c r="E152" s="43">
        <v>42587</v>
      </c>
      <c r="F152" s="38">
        <v>381.3</v>
      </c>
      <c r="G152" s="40">
        <v>21</v>
      </c>
      <c r="H152" s="43">
        <v>43466</v>
      </c>
      <c r="I152" s="3"/>
    </row>
    <row r="153" spans="1:9" ht="18.75" customHeight="1" x14ac:dyDescent="0.3">
      <c r="A153" s="121" t="s">
        <v>391</v>
      </c>
      <c r="B153" s="121"/>
      <c r="C153" s="121"/>
      <c r="D153" s="49" t="s">
        <v>294</v>
      </c>
      <c r="E153" s="45" t="s">
        <v>294</v>
      </c>
      <c r="F153" s="38">
        <f>SUM(F154:F165)</f>
        <v>2642</v>
      </c>
      <c r="G153" s="40">
        <f>SUM(G154:G165)</f>
        <v>161</v>
      </c>
      <c r="H153" s="45" t="s">
        <v>294</v>
      </c>
      <c r="I153" s="3"/>
    </row>
    <row r="154" spans="1:9" ht="15.6" x14ac:dyDescent="0.3">
      <c r="A154" s="23">
        <v>127</v>
      </c>
      <c r="B154" s="41" t="s">
        <v>476</v>
      </c>
      <c r="C154" s="41" t="s">
        <v>477</v>
      </c>
      <c r="D154" s="42">
        <v>1958</v>
      </c>
      <c r="E154" s="43">
        <v>42003</v>
      </c>
      <c r="F154" s="38">
        <v>148.80000000000001</v>
      </c>
      <c r="G154" s="40">
        <v>13</v>
      </c>
      <c r="H154" s="43">
        <v>45291</v>
      </c>
      <c r="I154" s="3"/>
    </row>
    <row r="155" spans="1:9" ht="15.6" x14ac:dyDescent="0.3">
      <c r="A155" s="23">
        <v>128</v>
      </c>
      <c r="B155" s="41" t="s">
        <v>476</v>
      </c>
      <c r="C155" s="41" t="s">
        <v>478</v>
      </c>
      <c r="D155" s="42">
        <v>1975</v>
      </c>
      <c r="E155" s="43">
        <v>42726</v>
      </c>
      <c r="F155" s="38">
        <v>118.9</v>
      </c>
      <c r="G155" s="40">
        <v>9</v>
      </c>
      <c r="H155" s="43">
        <v>45291</v>
      </c>
      <c r="I155" s="3"/>
    </row>
    <row r="156" spans="1:9" ht="15.6" x14ac:dyDescent="0.3">
      <c r="A156" s="23">
        <v>129</v>
      </c>
      <c r="B156" s="41" t="s">
        <v>476</v>
      </c>
      <c r="C156" s="41" t="s">
        <v>479</v>
      </c>
      <c r="D156" s="42">
        <v>1917</v>
      </c>
      <c r="E156" s="43">
        <v>42003</v>
      </c>
      <c r="F156" s="38">
        <v>241.8</v>
      </c>
      <c r="G156" s="40">
        <v>15</v>
      </c>
      <c r="H156" s="43">
        <v>45291</v>
      </c>
      <c r="I156" s="3"/>
    </row>
    <row r="157" spans="1:9" ht="15.6" x14ac:dyDescent="0.3">
      <c r="A157" s="23">
        <v>130</v>
      </c>
      <c r="B157" s="41" t="s">
        <v>476</v>
      </c>
      <c r="C157" s="41" t="s">
        <v>480</v>
      </c>
      <c r="D157" s="42">
        <v>1932</v>
      </c>
      <c r="E157" s="43">
        <v>42726</v>
      </c>
      <c r="F157" s="38">
        <v>211.4</v>
      </c>
      <c r="G157" s="40">
        <v>10</v>
      </c>
      <c r="H157" s="43">
        <v>45291</v>
      </c>
      <c r="I157" s="3"/>
    </row>
    <row r="158" spans="1:9" ht="15.6" x14ac:dyDescent="0.3">
      <c r="A158" s="23">
        <v>131</v>
      </c>
      <c r="B158" s="41" t="s">
        <v>476</v>
      </c>
      <c r="C158" s="41" t="s">
        <v>481</v>
      </c>
      <c r="D158" s="42">
        <v>1931</v>
      </c>
      <c r="E158" s="43">
        <v>42003</v>
      </c>
      <c r="F158" s="38">
        <v>419.1</v>
      </c>
      <c r="G158" s="40">
        <v>29</v>
      </c>
      <c r="H158" s="43">
        <v>45291</v>
      </c>
      <c r="I158" s="3"/>
    </row>
    <row r="159" spans="1:9" ht="15.6" x14ac:dyDescent="0.3">
      <c r="A159" s="23">
        <v>132</v>
      </c>
      <c r="B159" s="41" t="s">
        <v>476</v>
      </c>
      <c r="C159" s="41" t="s">
        <v>482</v>
      </c>
      <c r="D159" s="42">
        <v>1966</v>
      </c>
      <c r="E159" s="43">
        <v>41986</v>
      </c>
      <c r="F159" s="38">
        <v>146.5</v>
      </c>
      <c r="G159" s="40">
        <v>7</v>
      </c>
      <c r="H159" s="43">
        <v>45291</v>
      </c>
      <c r="I159" s="3"/>
    </row>
    <row r="160" spans="1:9" ht="15.6" x14ac:dyDescent="0.3">
      <c r="A160" s="23">
        <v>133</v>
      </c>
      <c r="B160" s="41" t="s">
        <v>476</v>
      </c>
      <c r="C160" s="41" t="s">
        <v>483</v>
      </c>
      <c r="D160" s="42">
        <v>1931</v>
      </c>
      <c r="E160" s="43">
        <v>42003</v>
      </c>
      <c r="F160" s="38">
        <v>127</v>
      </c>
      <c r="G160" s="40">
        <v>3</v>
      </c>
      <c r="H160" s="43">
        <v>45291</v>
      </c>
      <c r="I160" s="3"/>
    </row>
    <row r="161" spans="1:9" ht="15.6" x14ac:dyDescent="0.3">
      <c r="A161" s="23">
        <v>134</v>
      </c>
      <c r="B161" s="41" t="s">
        <v>476</v>
      </c>
      <c r="C161" s="41" t="s">
        <v>484</v>
      </c>
      <c r="D161" s="42">
        <v>1948</v>
      </c>
      <c r="E161" s="43">
        <v>42003</v>
      </c>
      <c r="F161" s="38">
        <v>544.4</v>
      </c>
      <c r="G161" s="40">
        <v>24</v>
      </c>
      <c r="H161" s="43">
        <v>45291</v>
      </c>
      <c r="I161" s="3"/>
    </row>
    <row r="162" spans="1:9" ht="18.600000000000001" customHeight="1" x14ac:dyDescent="0.3">
      <c r="A162" s="23">
        <v>135</v>
      </c>
      <c r="B162" s="41" t="s">
        <v>476</v>
      </c>
      <c r="C162" s="41" t="s">
        <v>485</v>
      </c>
      <c r="D162" s="42">
        <v>1934</v>
      </c>
      <c r="E162" s="43">
        <v>42003</v>
      </c>
      <c r="F162" s="38">
        <v>175.3</v>
      </c>
      <c r="G162" s="40">
        <v>9</v>
      </c>
      <c r="H162" s="43">
        <v>45291</v>
      </c>
      <c r="I162" s="3"/>
    </row>
    <row r="163" spans="1:9" ht="15.6" x14ac:dyDescent="0.3">
      <c r="A163" s="23">
        <v>136</v>
      </c>
      <c r="B163" s="41" t="s">
        <v>476</v>
      </c>
      <c r="C163" s="41" t="s">
        <v>486</v>
      </c>
      <c r="D163" s="42">
        <v>1934</v>
      </c>
      <c r="E163" s="43">
        <v>42003</v>
      </c>
      <c r="F163" s="38">
        <v>126.2</v>
      </c>
      <c r="G163" s="40">
        <v>10</v>
      </c>
      <c r="H163" s="43">
        <v>45291</v>
      </c>
      <c r="I163" s="3"/>
    </row>
    <row r="164" spans="1:9" ht="15.6" x14ac:dyDescent="0.3">
      <c r="A164" s="23">
        <v>137</v>
      </c>
      <c r="B164" s="41" t="s">
        <v>476</v>
      </c>
      <c r="C164" s="41" t="s">
        <v>487</v>
      </c>
      <c r="D164" s="42">
        <v>1934</v>
      </c>
      <c r="E164" s="43">
        <v>42003</v>
      </c>
      <c r="F164" s="38">
        <v>183</v>
      </c>
      <c r="G164" s="40">
        <v>13</v>
      </c>
      <c r="H164" s="43">
        <v>45291</v>
      </c>
      <c r="I164" s="3"/>
    </row>
    <row r="165" spans="1:9" ht="15.6" x14ac:dyDescent="0.3">
      <c r="A165" s="23">
        <v>138</v>
      </c>
      <c r="B165" s="41" t="s">
        <v>476</v>
      </c>
      <c r="C165" s="41" t="s">
        <v>488</v>
      </c>
      <c r="D165" s="42">
        <v>1961</v>
      </c>
      <c r="E165" s="43">
        <v>42003</v>
      </c>
      <c r="F165" s="38">
        <v>199.6</v>
      </c>
      <c r="G165" s="40">
        <v>19</v>
      </c>
      <c r="H165" s="43">
        <v>45291</v>
      </c>
      <c r="I165" s="3"/>
    </row>
    <row r="166" spans="1:9" ht="18.75" customHeight="1" x14ac:dyDescent="0.3">
      <c r="A166" s="121" t="s">
        <v>392</v>
      </c>
      <c r="B166" s="121"/>
      <c r="C166" s="121"/>
      <c r="D166" s="49" t="s">
        <v>294</v>
      </c>
      <c r="E166" s="45" t="s">
        <v>294</v>
      </c>
      <c r="F166" s="38">
        <f>SUM(F167:F260)</f>
        <v>24169.110000000004</v>
      </c>
      <c r="G166" s="40">
        <f>SUM(G167:G260)</f>
        <v>1110</v>
      </c>
      <c r="H166" s="45" t="s">
        <v>294</v>
      </c>
      <c r="I166" s="3"/>
    </row>
    <row r="167" spans="1:9" ht="15.6" x14ac:dyDescent="0.3">
      <c r="A167" s="23">
        <v>139</v>
      </c>
      <c r="B167" s="41" t="s">
        <v>418</v>
      </c>
      <c r="C167" s="41" t="s">
        <v>127</v>
      </c>
      <c r="D167" s="42">
        <v>1982</v>
      </c>
      <c r="E167" s="43">
        <v>42431</v>
      </c>
      <c r="F167" s="38">
        <v>52.5</v>
      </c>
      <c r="G167" s="40">
        <v>5</v>
      </c>
      <c r="H167" s="43">
        <v>45291</v>
      </c>
      <c r="I167" s="3"/>
    </row>
    <row r="168" spans="1:9" ht="15.6" x14ac:dyDescent="0.3">
      <c r="A168" s="23">
        <v>140</v>
      </c>
      <c r="B168" s="41" t="s">
        <v>419</v>
      </c>
      <c r="C168" s="41" t="s">
        <v>128</v>
      </c>
      <c r="D168" s="42">
        <v>1982</v>
      </c>
      <c r="E168" s="43">
        <v>41124</v>
      </c>
      <c r="F168" s="38">
        <v>110</v>
      </c>
      <c r="G168" s="40">
        <v>5</v>
      </c>
      <c r="H168" s="43">
        <v>45291</v>
      </c>
      <c r="I168" s="3"/>
    </row>
    <row r="169" spans="1:9" ht="15.6" x14ac:dyDescent="0.3">
      <c r="A169" s="23">
        <v>141</v>
      </c>
      <c r="B169" s="41" t="s">
        <v>419</v>
      </c>
      <c r="C169" s="41" t="s">
        <v>129</v>
      </c>
      <c r="D169" s="42">
        <v>1966</v>
      </c>
      <c r="E169" s="43">
        <v>42020</v>
      </c>
      <c r="F169" s="38">
        <v>118.5</v>
      </c>
      <c r="G169" s="40">
        <v>4</v>
      </c>
      <c r="H169" s="43">
        <v>45291</v>
      </c>
      <c r="I169" s="3"/>
    </row>
    <row r="170" spans="1:9" ht="15.6" x14ac:dyDescent="0.3">
      <c r="A170" s="23">
        <v>142</v>
      </c>
      <c r="B170" s="41" t="s">
        <v>420</v>
      </c>
      <c r="C170" s="41" t="s">
        <v>130</v>
      </c>
      <c r="D170" s="42">
        <v>1963</v>
      </c>
      <c r="E170" s="43">
        <v>41957</v>
      </c>
      <c r="F170" s="38">
        <v>54</v>
      </c>
      <c r="G170" s="40">
        <v>3</v>
      </c>
      <c r="H170" s="43">
        <v>45291</v>
      </c>
      <c r="I170" s="3"/>
    </row>
    <row r="171" spans="1:9" ht="15.6" x14ac:dyDescent="0.3">
      <c r="A171" s="23">
        <v>143</v>
      </c>
      <c r="B171" s="41" t="s">
        <v>421</v>
      </c>
      <c r="C171" s="41" t="s">
        <v>131</v>
      </c>
      <c r="D171" s="42">
        <v>1958</v>
      </c>
      <c r="E171" s="43">
        <v>42643</v>
      </c>
      <c r="F171" s="38">
        <v>31</v>
      </c>
      <c r="G171" s="40">
        <v>2</v>
      </c>
      <c r="H171" s="43">
        <v>45291</v>
      </c>
      <c r="I171" s="3"/>
    </row>
    <row r="172" spans="1:9" ht="15.6" x14ac:dyDescent="0.3">
      <c r="A172" s="23">
        <v>144</v>
      </c>
      <c r="B172" s="41" t="s">
        <v>422</v>
      </c>
      <c r="C172" s="41" t="s">
        <v>132</v>
      </c>
      <c r="D172" s="42">
        <v>1970</v>
      </c>
      <c r="E172" s="43">
        <v>41417</v>
      </c>
      <c r="F172" s="38">
        <v>117.2</v>
      </c>
      <c r="G172" s="40">
        <v>2</v>
      </c>
      <c r="H172" s="43">
        <v>45291</v>
      </c>
      <c r="I172" s="3"/>
    </row>
    <row r="173" spans="1:9" ht="15.6" x14ac:dyDescent="0.3">
      <c r="A173" s="23">
        <v>145</v>
      </c>
      <c r="B173" s="41" t="s">
        <v>423</v>
      </c>
      <c r="C173" s="41" t="s">
        <v>133</v>
      </c>
      <c r="D173" s="42">
        <v>1985</v>
      </c>
      <c r="E173" s="43">
        <v>42314</v>
      </c>
      <c r="F173" s="38">
        <v>114.4</v>
      </c>
      <c r="G173" s="40">
        <v>6</v>
      </c>
      <c r="H173" s="43">
        <v>45291</v>
      </c>
      <c r="I173" s="3"/>
    </row>
    <row r="174" spans="1:9" ht="15.6" x14ac:dyDescent="0.3">
      <c r="A174" s="23">
        <v>146</v>
      </c>
      <c r="B174" s="41" t="s">
        <v>423</v>
      </c>
      <c r="C174" s="41" t="s">
        <v>134</v>
      </c>
      <c r="D174" s="42">
        <v>1975</v>
      </c>
      <c r="E174" s="43">
        <v>42314</v>
      </c>
      <c r="F174" s="38">
        <v>55</v>
      </c>
      <c r="G174" s="40">
        <v>1</v>
      </c>
      <c r="H174" s="43">
        <v>45291</v>
      </c>
      <c r="I174" s="3"/>
    </row>
    <row r="175" spans="1:9" ht="15.6" x14ac:dyDescent="0.3">
      <c r="A175" s="23">
        <v>147</v>
      </c>
      <c r="B175" s="41" t="s">
        <v>424</v>
      </c>
      <c r="C175" s="41" t="s">
        <v>135</v>
      </c>
      <c r="D175" s="42">
        <v>1975</v>
      </c>
      <c r="E175" s="43">
        <v>41957</v>
      </c>
      <c r="F175" s="38">
        <v>102</v>
      </c>
      <c r="G175" s="40">
        <v>9</v>
      </c>
      <c r="H175" s="43">
        <v>45291</v>
      </c>
      <c r="I175" s="3"/>
    </row>
    <row r="176" spans="1:9" ht="15.6" x14ac:dyDescent="0.3">
      <c r="A176" s="23">
        <v>148</v>
      </c>
      <c r="B176" s="41" t="s">
        <v>424</v>
      </c>
      <c r="C176" s="41" t="s">
        <v>136</v>
      </c>
      <c r="D176" s="42">
        <v>1980</v>
      </c>
      <c r="E176" s="43">
        <v>41956</v>
      </c>
      <c r="F176" s="38">
        <v>123.8</v>
      </c>
      <c r="G176" s="40">
        <v>5</v>
      </c>
      <c r="H176" s="43">
        <v>45291</v>
      </c>
      <c r="I176" s="3"/>
    </row>
    <row r="177" spans="1:9" ht="15.6" x14ac:dyDescent="0.3">
      <c r="A177" s="23">
        <v>149</v>
      </c>
      <c r="B177" s="41" t="s">
        <v>425</v>
      </c>
      <c r="C177" s="41" t="s">
        <v>137</v>
      </c>
      <c r="D177" s="42">
        <v>1975</v>
      </c>
      <c r="E177" s="43">
        <v>42674</v>
      </c>
      <c r="F177" s="38">
        <v>467.1</v>
      </c>
      <c r="G177" s="40">
        <v>26</v>
      </c>
      <c r="H177" s="43">
        <v>45291</v>
      </c>
      <c r="I177" s="3"/>
    </row>
    <row r="178" spans="1:9" ht="15.6" x14ac:dyDescent="0.3">
      <c r="A178" s="23">
        <v>150</v>
      </c>
      <c r="B178" s="41" t="s">
        <v>425</v>
      </c>
      <c r="C178" s="41" t="s">
        <v>138</v>
      </c>
      <c r="D178" s="42">
        <v>1981</v>
      </c>
      <c r="E178" s="43">
        <v>42674</v>
      </c>
      <c r="F178" s="38">
        <v>525.5</v>
      </c>
      <c r="G178" s="40">
        <v>26</v>
      </c>
      <c r="H178" s="43">
        <v>45291</v>
      </c>
      <c r="I178" s="3"/>
    </row>
    <row r="179" spans="1:9" ht="15.6" x14ac:dyDescent="0.3">
      <c r="A179" s="23">
        <v>151</v>
      </c>
      <c r="B179" s="41" t="s">
        <v>426</v>
      </c>
      <c r="C179" s="41" t="s">
        <v>139</v>
      </c>
      <c r="D179" s="42">
        <v>1964</v>
      </c>
      <c r="E179" s="43">
        <v>41386</v>
      </c>
      <c r="F179" s="38">
        <v>139.69999999999999</v>
      </c>
      <c r="G179" s="40">
        <v>4</v>
      </c>
      <c r="H179" s="43">
        <v>45291</v>
      </c>
      <c r="I179" s="3"/>
    </row>
    <row r="180" spans="1:9" ht="15.6" x14ac:dyDescent="0.3">
      <c r="A180" s="23">
        <v>152</v>
      </c>
      <c r="B180" s="41" t="s">
        <v>426</v>
      </c>
      <c r="C180" s="41" t="s">
        <v>140</v>
      </c>
      <c r="D180" s="42">
        <v>1956</v>
      </c>
      <c r="E180" s="43">
        <v>42394</v>
      </c>
      <c r="F180" s="38">
        <v>30.5</v>
      </c>
      <c r="G180" s="40">
        <v>2</v>
      </c>
      <c r="H180" s="43">
        <v>45291</v>
      </c>
      <c r="I180" s="3"/>
    </row>
    <row r="181" spans="1:9" ht="15.6" x14ac:dyDescent="0.3">
      <c r="A181" s="23">
        <v>153</v>
      </c>
      <c r="B181" s="41" t="s">
        <v>426</v>
      </c>
      <c r="C181" s="41" t="s">
        <v>141</v>
      </c>
      <c r="D181" s="42">
        <v>1964</v>
      </c>
      <c r="E181" s="43">
        <v>41866</v>
      </c>
      <c r="F181" s="38">
        <v>181.4</v>
      </c>
      <c r="G181" s="40">
        <v>12</v>
      </c>
      <c r="H181" s="43">
        <v>45291</v>
      </c>
      <c r="I181" s="3"/>
    </row>
    <row r="182" spans="1:9" ht="15.6" x14ac:dyDescent="0.3">
      <c r="A182" s="23">
        <v>154</v>
      </c>
      <c r="B182" s="41" t="s">
        <v>427</v>
      </c>
      <c r="C182" s="41" t="s">
        <v>142</v>
      </c>
      <c r="D182" s="42">
        <v>1955</v>
      </c>
      <c r="E182" s="43">
        <v>42430</v>
      </c>
      <c r="F182" s="38">
        <v>422.3</v>
      </c>
      <c r="G182" s="40">
        <v>23</v>
      </c>
      <c r="H182" s="43">
        <v>44196</v>
      </c>
      <c r="I182" s="3"/>
    </row>
    <row r="183" spans="1:9" ht="15.6" x14ac:dyDescent="0.3">
      <c r="A183" s="23">
        <v>155</v>
      </c>
      <c r="B183" s="41" t="s">
        <v>427</v>
      </c>
      <c r="C183" s="41" t="s">
        <v>143</v>
      </c>
      <c r="D183" s="42">
        <v>1955</v>
      </c>
      <c r="E183" s="43">
        <v>42369</v>
      </c>
      <c r="F183" s="38">
        <v>422.6</v>
      </c>
      <c r="G183" s="40">
        <v>20</v>
      </c>
      <c r="H183" s="43">
        <v>44196</v>
      </c>
      <c r="I183" s="3"/>
    </row>
    <row r="184" spans="1:9" ht="15.6" x14ac:dyDescent="0.3">
      <c r="A184" s="23">
        <v>156</v>
      </c>
      <c r="B184" s="41" t="s">
        <v>427</v>
      </c>
      <c r="C184" s="41" t="s">
        <v>144</v>
      </c>
      <c r="D184" s="42">
        <v>1960</v>
      </c>
      <c r="E184" s="43">
        <v>42272</v>
      </c>
      <c r="F184" s="38">
        <v>424.2</v>
      </c>
      <c r="G184" s="40">
        <v>22</v>
      </c>
      <c r="H184" s="43">
        <v>44561</v>
      </c>
      <c r="I184" s="3"/>
    </row>
    <row r="185" spans="1:9" ht="15.6" x14ac:dyDescent="0.3">
      <c r="A185" s="23">
        <v>157</v>
      </c>
      <c r="B185" s="41" t="s">
        <v>427</v>
      </c>
      <c r="C185" s="41" t="s">
        <v>145</v>
      </c>
      <c r="D185" s="42">
        <v>1951</v>
      </c>
      <c r="E185" s="43">
        <v>42647</v>
      </c>
      <c r="F185" s="38">
        <v>402.2</v>
      </c>
      <c r="G185" s="40">
        <v>10</v>
      </c>
      <c r="H185" s="43">
        <v>44196</v>
      </c>
      <c r="I185" s="3"/>
    </row>
    <row r="186" spans="1:9" ht="15.6" x14ac:dyDescent="0.3">
      <c r="A186" s="23">
        <v>158</v>
      </c>
      <c r="B186" s="41" t="s">
        <v>427</v>
      </c>
      <c r="C186" s="41" t="s">
        <v>146</v>
      </c>
      <c r="D186" s="42">
        <v>1955</v>
      </c>
      <c r="E186" s="43">
        <v>42583</v>
      </c>
      <c r="F186" s="38">
        <v>427.6</v>
      </c>
      <c r="G186" s="40">
        <v>20</v>
      </c>
      <c r="H186" s="43">
        <v>44561</v>
      </c>
      <c r="I186" s="3"/>
    </row>
    <row r="187" spans="1:9" ht="15.6" x14ac:dyDescent="0.3">
      <c r="A187" s="23">
        <v>159</v>
      </c>
      <c r="B187" s="41" t="s">
        <v>427</v>
      </c>
      <c r="C187" s="41" t="s">
        <v>147</v>
      </c>
      <c r="D187" s="42">
        <v>1954</v>
      </c>
      <c r="E187" s="43">
        <v>42513</v>
      </c>
      <c r="F187" s="38">
        <v>428.6</v>
      </c>
      <c r="G187" s="40">
        <v>29</v>
      </c>
      <c r="H187" s="43">
        <v>44561</v>
      </c>
      <c r="I187" s="3"/>
    </row>
    <row r="188" spans="1:9" ht="15.6" x14ac:dyDescent="0.3">
      <c r="A188" s="23">
        <v>160</v>
      </c>
      <c r="B188" s="41" t="s">
        <v>427</v>
      </c>
      <c r="C188" s="41" t="s">
        <v>148</v>
      </c>
      <c r="D188" s="42">
        <v>1954</v>
      </c>
      <c r="E188" s="43">
        <v>42513</v>
      </c>
      <c r="F188" s="38">
        <v>425.3</v>
      </c>
      <c r="G188" s="40">
        <v>21</v>
      </c>
      <c r="H188" s="43">
        <v>44561</v>
      </c>
      <c r="I188" s="3"/>
    </row>
    <row r="189" spans="1:9" ht="15.6" x14ac:dyDescent="0.3">
      <c r="A189" s="23">
        <v>161</v>
      </c>
      <c r="B189" s="41" t="s">
        <v>427</v>
      </c>
      <c r="C189" s="41" t="s">
        <v>149</v>
      </c>
      <c r="D189" s="42">
        <v>1954</v>
      </c>
      <c r="E189" s="43">
        <v>42089</v>
      </c>
      <c r="F189" s="38">
        <v>427.7</v>
      </c>
      <c r="G189" s="40">
        <v>27</v>
      </c>
      <c r="H189" s="43">
        <v>44561</v>
      </c>
      <c r="I189" s="3"/>
    </row>
    <row r="190" spans="1:9" ht="15.6" x14ac:dyDescent="0.3">
      <c r="A190" s="23">
        <v>162</v>
      </c>
      <c r="B190" s="41" t="s">
        <v>427</v>
      </c>
      <c r="C190" s="41" t="s">
        <v>150</v>
      </c>
      <c r="D190" s="42">
        <v>1954</v>
      </c>
      <c r="E190" s="43">
        <v>41956</v>
      </c>
      <c r="F190" s="38">
        <v>105.6</v>
      </c>
      <c r="G190" s="40">
        <v>6</v>
      </c>
      <c r="H190" s="43">
        <v>45291</v>
      </c>
      <c r="I190" s="3"/>
    </row>
    <row r="191" spans="1:9" ht="15.6" x14ac:dyDescent="0.3">
      <c r="A191" s="23">
        <v>163</v>
      </c>
      <c r="B191" s="41" t="s">
        <v>427</v>
      </c>
      <c r="C191" s="41" t="s">
        <v>151</v>
      </c>
      <c r="D191" s="42">
        <v>1955</v>
      </c>
      <c r="E191" s="43">
        <v>42430</v>
      </c>
      <c r="F191" s="38">
        <v>425.6</v>
      </c>
      <c r="G191" s="40">
        <v>18</v>
      </c>
      <c r="H191" s="43">
        <v>44561</v>
      </c>
      <c r="I191" s="3"/>
    </row>
    <row r="192" spans="1:9" ht="15.6" x14ac:dyDescent="0.3">
      <c r="A192" s="23">
        <v>164</v>
      </c>
      <c r="B192" s="41" t="s">
        <v>427</v>
      </c>
      <c r="C192" s="41" t="s">
        <v>152</v>
      </c>
      <c r="D192" s="42">
        <v>1954</v>
      </c>
      <c r="E192" s="43">
        <v>42430</v>
      </c>
      <c r="F192" s="38">
        <v>419.2</v>
      </c>
      <c r="G192" s="40">
        <v>29</v>
      </c>
      <c r="H192" s="43">
        <v>44926</v>
      </c>
      <c r="I192" s="3"/>
    </row>
    <row r="193" spans="1:9" ht="15.6" x14ac:dyDescent="0.3">
      <c r="A193" s="23">
        <v>165</v>
      </c>
      <c r="B193" s="41" t="s">
        <v>427</v>
      </c>
      <c r="C193" s="41" t="s">
        <v>153</v>
      </c>
      <c r="D193" s="42">
        <v>1958</v>
      </c>
      <c r="E193" s="43">
        <v>42285</v>
      </c>
      <c r="F193" s="38">
        <v>423</v>
      </c>
      <c r="G193" s="40">
        <v>18</v>
      </c>
      <c r="H193" s="43">
        <v>44926</v>
      </c>
      <c r="I193" s="3"/>
    </row>
    <row r="194" spans="1:9" ht="15.6" x14ac:dyDescent="0.3">
      <c r="A194" s="23">
        <v>166</v>
      </c>
      <c r="B194" s="41" t="s">
        <v>427</v>
      </c>
      <c r="C194" s="41" t="s">
        <v>154</v>
      </c>
      <c r="D194" s="42">
        <v>1958</v>
      </c>
      <c r="E194" s="43">
        <v>41963</v>
      </c>
      <c r="F194" s="38">
        <v>417.4</v>
      </c>
      <c r="G194" s="40">
        <v>14</v>
      </c>
      <c r="H194" s="43">
        <v>44926</v>
      </c>
      <c r="I194" s="3"/>
    </row>
    <row r="195" spans="1:9" ht="15.6" x14ac:dyDescent="0.3">
      <c r="A195" s="23">
        <v>167</v>
      </c>
      <c r="B195" s="41" t="s">
        <v>427</v>
      </c>
      <c r="C195" s="41" t="s">
        <v>155</v>
      </c>
      <c r="D195" s="42">
        <v>1954</v>
      </c>
      <c r="E195" s="43">
        <v>42089</v>
      </c>
      <c r="F195" s="38">
        <v>380.8</v>
      </c>
      <c r="G195" s="40">
        <v>25</v>
      </c>
      <c r="H195" s="43">
        <v>45657</v>
      </c>
      <c r="I195" s="3"/>
    </row>
    <row r="196" spans="1:9" ht="15.6" x14ac:dyDescent="0.3">
      <c r="A196" s="23">
        <v>168</v>
      </c>
      <c r="B196" s="41" t="s">
        <v>427</v>
      </c>
      <c r="C196" s="41" t="s">
        <v>156</v>
      </c>
      <c r="D196" s="42">
        <v>1951</v>
      </c>
      <c r="E196" s="43">
        <v>41967</v>
      </c>
      <c r="F196" s="38">
        <v>389</v>
      </c>
      <c r="G196" s="40">
        <v>20</v>
      </c>
      <c r="H196" s="43">
        <v>44561</v>
      </c>
      <c r="I196" s="3"/>
    </row>
    <row r="197" spans="1:9" ht="15.6" x14ac:dyDescent="0.3">
      <c r="A197" s="23">
        <v>169</v>
      </c>
      <c r="B197" s="41" t="s">
        <v>427</v>
      </c>
      <c r="C197" s="41" t="s">
        <v>157</v>
      </c>
      <c r="D197" s="42">
        <v>1950</v>
      </c>
      <c r="E197" s="43">
        <v>41926</v>
      </c>
      <c r="F197" s="38">
        <v>389.9</v>
      </c>
      <c r="G197" s="40">
        <v>17</v>
      </c>
      <c r="H197" s="43">
        <v>44561</v>
      </c>
      <c r="I197" s="3"/>
    </row>
    <row r="198" spans="1:9" ht="15.6" x14ac:dyDescent="0.3">
      <c r="A198" s="23">
        <v>170</v>
      </c>
      <c r="B198" s="41" t="s">
        <v>427</v>
      </c>
      <c r="C198" s="41" t="s">
        <v>158</v>
      </c>
      <c r="D198" s="42">
        <v>1951</v>
      </c>
      <c r="E198" s="43">
        <v>42369</v>
      </c>
      <c r="F198" s="38">
        <v>389.6</v>
      </c>
      <c r="G198" s="40">
        <v>15</v>
      </c>
      <c r="H198" s="43">
        <v>44561</v>
      </c>
      <c r="I198" s="3"/>
    </row>
    <row r="199" spans="1:9" ht="15.6" x14ac:dyDescent="0.3">
      <c r="A199" s="23">
        <v>171</v>
      </c>
      <c r="B199" s="41" t="s">
        <v>427</v>
      </c>
      <c r="C199" s="41" t="s">
        <v>159</v>
      </c>
      <c r="D199" s="42">
        <v>1951</v>
      </c>
      <c r="E199" s="43">
        <v>42513</v>
      </c>
      <c r="F199" s="38">
        <v>382.5</v>
      </c>
      <c r="G199" s="40">
        <v>15</v>
      </c>
      <c r="H199" s="43">
        <v>44926</v>
      </c>
      <c r="I199" s="3"/>
    </row>
    <row r="200" spans="1:9" ht="15.6" x14ac:dyDescent="0.3">
      <c r="A200" s="23">
        <v>172</v>
      </c>
      <c r="B200" s="41" t="s">
        <v>427</v>
      </c>
      <c r="C200" s="41" t="s">
        <v>160</v>
      </c>
      <c r="D200" s="42">
        <v>1951</v>
      </c>
      <c r="E200" s="43">
        <v>42285</v>
      </c>
      <c r="F200" s="38">
        <v>387.5</v>
      </c>
      <c r="G200" s="40">
        <v>15</v>
      </c>
      <c r="H200" s="43">
        <v>44561</v>
      </c>
      <c r="I200" s="3"/>
    </row>
    <row r="201" spans="1:9" ht="15.6" x14ac:dyDescent="0.3">
      <c r="A201" s="23">
        <v>173</v>
      </c>
      <c r="B201" s="41" t="s">
        <v>427</v>
      </c>
      <c r="C201" s="41" t="s">
        <v>161</v>
      </c>
      <c r="D201" s="42">
        <v>1951</v>
      </c>
      <c r="E201" s="43">
        <v>42369</v>
      </c>
      <c r="F201" s="38">
        <v>336</v>
      </c>
      <c r="G201" s="40">
        <v>17</v>
      </c>
      <c r="H201" s="43">
        <v>44926</v>
      </c>
      <c r="I201" s="3"/>
    </row>
    <row r="202" spans="1:9" ht="15.6" x14ac:dyDescent="0.3">
      <c r="A202" s="23">
        <v>174</v>
      </c>
      <c r="B202" s="41" t="s">
        <v>427</v>
      </c>
      <c r="C202" s="41" t="s">
        <v>162</v>
      </c>
      <c r="D202" s="42">
        <v>1951</v>
      </c>
      <c r="E202" s="43">
        <v>42513</v>
      </c>
      <c r="F202" s="38">
        <v>398.2</v>
      </c>
      <c r="G202" s="40">
        <v>24</v>
      </c>
      <c r="H202" s="43">
        <v>44926</v>
      </c>
      <c r="I202" s="3"/>
    </row>
    <row r="203" spans="1:9" ht="15.6" x14ac:dyDescent="0.3">
      <c r="A203" s="23">
        <v>175</v>
      </c>
      <c r="B203" s="41" t="s">
        <v>427</v>
      </c>
      <c r="C203" s="41" t="s">
        <v>163</v>
      </c>
      <c r="D203" s="42">
        <v>1951</v>
      </c>
      <c r="E203" s="43">
        <v>42513</v>
      </c>
      <c r="F203" s="38">
        <v>394.4</v>
      </c>
      <c r="G203" s="40">
        <v>15</v>
      </c>
      <c r="H203" s="43">
        <v>44196</v>
      </c>
      <c r="I203" s="3"/>
    </row>
    <row r="204" spans="1:9" ht="15.6" x14ac:dyDescent="0.3">
      <c r="A204" s="23">
        <v>176</v>
      </c>
      <c r="B204" s="41" t="s">
        <v>427</v>
      </c>
      <c r="C204" s="41" t="s">
        <v>164</v>
      </c>
      <c r="D204" s="42">
        <v>1951</v>
      </c>
      <c r="E204" s="43">
        <v>42513</v>
      </c>
      <c r="F204" s="38">
        <v>398.2</v>
      </c>
      <c r="G204" s="40">
        <v>21</v>
      </c>
      <c r="H204" s="43">
        <v>44926</v>
      </c>
      <c r="I204" s="3"/>
    </row>
    <row r="205" spans="1:9" ht="15.6" x14ac:dyDescent="0.3">
      <c r="A205" s="23">
        <v>177</v>
      </c>
      <c r="B205" s="41" t="s">
        <v>427</v>
      </c>
      <c r="C205" s="41" t="s">
        <v>165</v>
      </c>
      <c r="D205" s="42">
        <v>1951</v>
      </c>
      <c r="E205" s="43">
        <v>42097</v>
      </c>
      <c r="F205" s="38">
        <v>400.1</v>
      </c>
      <c r="G205" s="40">
        <v>14</v>
      </c>
      <c r="H205" s="43">
        <v>44926</v>
      </c>
      <c r="I205" s="3"/>
    </row>
    <row r="206" spans="1:9" ht="15.6" x14ac:dyDescent="0.3">
      <c r="A206" s="23">
        <v>178</v>
      </c>
      <c r="B206" s="41" t="s">
        <v>427</v>
      </c>
      <c r="C206" s="41" t="s">
        <v>166</v>
      </c>
      <c r="D206" s="42">
        <v>1951</v>
      </c>
      <c r="E206" s="43">
        <v>42285</v>
      </c>
      <c r="F206" s="38">
        <v>372.5</v>
      </c>
      <c r="G206" s="40">
        <v>14</v>
      </c>
      <c r="H206" s="43">
        <v>44926</v>
      </c>
      <c r="I206" s="3"/>
    </row>
    <row r="207" spans="1:9" ht="15.6" x14ac:dyDescent="0.3">
      <c r="A207" s="23">
        <v>179</v>
      </c>
      <c r="B207" s="41" t="s">
        <v>427</v>
      </c>
      <c r="C207" s="41" t="s">
        <v>167</v>
      </c>
      <c r="D207" s="42">
        <v>1953</v>
      </c>
      <c r="E207" s="43">
        <v>42583</v>
      </c>
      <c r="F207" s="38">
        <v>398.7</v>
      </c>
      <c r="G207" s="40">
        <v>16</v>
      </c>
      <c r="H207" s="43">
        <v>44926</v>
      </c>
      <c r="I207" s="3"/>
    </row>
    <row r="208" spans="1:9" ht="15.6" x14ac:dyDescent="0.3">
      <c r="A208" s="23">
        <v>180</v>
      </c>
      <c r="B208" s="41" t="s">
        <v>427</v>
      </c>
      <c r="C208" s="41" t="s">
        <v>168</v>
      </c>
      <c r="D208" s="42">
        <v>1949</v>
      </c>
      <c r="E208" s="43">
        <v>42285</v>
      </c>
      <c r="F208" s="38">
        <v>384.9</v>
      </c>
      <c r="G208" s="40">
        <v>19</v>
      </c>
      <c r="H208" s="43">
        <v>44926</v>
      </c>
      <c r="I208" s="3"/>
    </row>
    <row r="209" spans="1:9" ht="15.6" x14ac:dyDescent="0.3">
      <c r="A209" s="23">
        <v>181</v>
      </c>
      <c r="B209" s="41" t="s">
        <v>427</v>
      </c>
      <c r="C209" s="41" t="s">
        <v>169</v>
      </c>
      <c r="D209" s="42">
        <v>1954</v>
      </c>
      <c r="E209" s="43">
        <v>42430</v>
      </c>
      <c r="F209" s="38">
        <v>616.6</v>
      </c>
      <c r="G209" s="40">
        <v>26</v>
      </c>
      <c r="H209" s="43">
        <v>44926</v>
      </c>
      <c r="I209" s="3"/>
    </row>
    <row r="210" spans="1:9" ht="15.6" x14ac:dyDescent="0.3">
      <c r="A210" s="23">
        <v>182</v>
      </c>
      <c r="B210" s="41" t="s">
        <v>427</v>
      </c>
      <c r="C210" s="41" t="s">
        <v>170</v>
      </c>
      <c r="D210" s="42">
        <v>1951</v>
      </c>
      <c r="E210" s="43">
        <v>42369</v>
      </c>
      <c r="F210" s="38">
        <v>105</v>
      </c>
      <c r="G210" s="40">
        <v>2</v>
      </c>
      <c r="H210" s="43">
        <v>45657</v>
      </c>
      <c r="I210" s="3"/>
    </row>
    <row r="211" spans="1:9" ht="15.6" x14ac:dyDescent="0.3">
      <c r="A211" s="23">
        <v>183</v>
      </c>
      <c r="B211" s="41" t="s">
        <v>427</v>
      </c>
      <c r="C211" s="41" t="s">
        <v>171</v>
      </c>
      <c r="D211" s="42">
        <v>1951</v>
      </c>
      <c r="E211" s="43">
        <v>42285</v>
      </c>
      <c r="F211" s="38">
        <v>337.9</v>
      </c>
      <c r="G211" s="40">
        <v>21</v>
      </c>
      <c r="H211" s="43">
        <v>44926</v>
      </c>
      <c r="I211" s="3"/>
    </row>
    <row r="212" spans="1:9" ht="15.6" x14ac:dyDescent="0.3">
      <c r="A212" s="23">
        <v>184</v>
      </c>
      <c r="B212" s="41" t="s">
        <v>427</v>
      </c>
      <c r="C212" s="41" t="s">
        <v>172</v>
      </c>
      <c r="D212" s="42">
        <v>1951</v>
      </c>
      <c r="E212" s="43">
        <v>42285</v>
      </c>
      <c r="F212" s="38">
        <v>51.4</v>
      </c>
      <c r="G212" s="40">
        <v>2</v>
      </c>
      <c r="H212" s="43">
        <v>44926</v>
      </c>
      <c r="I212" s="3"/>
    </row>
    <row r="213" spans="1:9" ht="15.6" x14ac:dyDescent="0.3">
      <c r="A213" s="23">
        <v>185</v>
      </c>
      <c r="B213" s="41" t="s">
        <v>427</v>
      </c>
      <c r="C213" s="41" t="s">
        <v>173</v>
      </c>
      <c r="D213" s="42">
        <v>1958</v>
      </c>
      <c r="E213" s="43">
        <v>41949</v>
      </c>
      <c r="F213" s="38">
        <v>324.2</v>
      </c>
      <c r="G213" s="40">
        <v>12</v>
      </c>
      <c r="H213" s="43">
        <v>45657</v>
      </c>
      <c r="I213" s="3"/>
    </row>
    <row r="214" spans="1:9" ht="15.6" x14ac:dyDescent="0.3">
      <c r="A214" s="23">
        <v>186</v>
      </c>
      <c r="B214" s="41" t="s">
        <v>427</v>
      </c>
      <c r="C214" s="41" t="s">
        <v>174</v>
      </c>
      <c r="D214" s="42">
        <v>1961</v>
      </c>
      <c r="E214" s="43">
        <v>41949</v>
      </c>
      <c r="F214" s="38">
        <v>374.8</v>
      </c>
      <c r="G214" s="40">
        <v>13</v>
      </c>
      <c r="H214" s="43">
        <v>44926</v>
      </c>
      <c r="I214" s="3"/>
    </row>
    <row r="215" spans="1:9" ht="15.6" x14ac:dyDescent="0.3">
      <c r="A215" s="23">
        <v>187</v>
      </c>
      <c r="B215" s="41" t="s">
        <v>427</v>
      </c>
      <c r="C215" s="41" t="s">
        <v>175</v>
      </c>
      <c r="D215" s="42">
        <v>1951</v>
      </c>
      <c r="E215" s="43">
        <v>42430</v>
      </c>
      <c r="F215" s="38">
        <v>412.3</v>
      </c>
      <c r="G215" s="40">
        <v>11</v>
      </c>
      <c r="H215" s="43">
        <v>44196</v>
      </c>
      <c r="I215" s="3"/>
    </row>
    <row r="216" spans="1:9" ht="15.6" x14ac:dyDescent="0.3">
      <c r="A216" s="23">
        <v>188</v>
      </c>
      <c r="B216" s="41" t="s">
        <v>427</v>
      </c>
      <c r="C216" s="41" t="s">
        <v>176</v>
      </c>
      <c r="D216" s="42">
        <v>1948</v>
      </c>
      <c r="E216" s="43">
        <v>42710</v>
      </c>
      <c r="F216" s="38">
        <v>503.7</v>
      </c>
      <c r="G216" s="40">
        <v>13</v>
      </c>
      <c r="H216" s="43">
        <v>44926</v>
      </c>
      <c r="I216" s="3"/>
    </row>
    <row r="217" spans="1:9" ht="15.6" x14ac:dyDescent="0.3">
      <c r="A217" s="23">
        <v>189</v>
      </c>
      <c r="B217" s="41" t="s">
        <v>427</v>
      </c>
      <c r="C217" s="41" t="s">
        <v>177</v>
      </c>
      <c r="D217" s="42">
        <v>1958</v>
      </c>
      <c r="E217" s="43">
        <v>42583</v>
      </c>
      <c r="F217" s="38">
        <v>356.7</v>
      </c>
      <c r="G217" s="40">
        <v>23</v>
      </c>
      <c r="H217" s="43">
        <v>45291</v>
      </c>
      <c r="I217" s="3"/>
    </row>
    <row r="218" spans="1:9" ht="15.6" x14ac:dyDescent="0.3">
      <c r="A218" s="23">
        <v>190</v>
      </c>
      <c r="B218" s="41" t="s">
        <v>427</v>
      </c>
      <c r="C218" s="41" t="s">
        <v>178</v>
      </c>
      <c r="D218" s="42">
        <v>1948</v>
      </c>
      <c r="E218" s="43">
        <v>41963</v>
      </c>
      <c r="F218" s="38">
        <v>98.7</v>
      </c>
      <c r="G218" s="40">
        <v>3</v>
      </c>
      <c r="H218" s="43">
        <v>44196</v>
      </c>
      <c r="I218" s="3"/>
    </row>
    <row r="219" spans="1:9" ht="15.6" x14ac:dyDescent="0.3">
      <c r="A219" s="23">
        <v>191</v>
      </c>
      <c r="B219" s="41" t="s">
        <v>427</v>
      </c>
      <c r="C219" s="41" t="s">
        <v>179</v>
      </c>
      <c r="D219" s="42">
        <v>1954</v>
      </c>
      <c r="E219" s="43">
        <v>41796</v>
      </c>
      <c r="F219" s="38">
        <v>108</v>
      </c>
      <c r="G219" s="40">
        <v>6</v>
      </c>
      <c r="H219" s="43">
        <v>44196</v>
      </c>
      <c r="I219" s="3"/>
    </row>
    <row r="220" spans="1:9" ht="15.6" x14ac:dyDescent="0.3">
      <c r="A220" s="23">
        <v>192</v>
      </c>
      <c r="B220" s="41" t="s">
        <v>427</v>
      </c>
      <c r="C220" s="41" t="s">
        <v>180</v>
      </c>
      <c r="D220" s="42">
        <v>1955</v>
      </c>
      <c r="E220" s="43">
        <v>42285</v>
      </c>
      <c r="F220" s="38">
        <v>394.9</v>
      </c>
      <c r="G220" s="40">
        <v>18</v>
      </c>
      <c r="H220" s="43">
        <v>44196</v>
      </c>
      <c r="I220" s="3"/>
    </row>
    <row r="221" spans="1:9" ht="15.6" x14ac:dyDescent="0.3">
      <c r="A221" s="23">
        <v>193</v>
      </c>
      <c r="B221" s="41" t="s">
        <v>427</v>
      </c>
      <c r="C221" s="41" t="s">
        <v>181</v>
      </c>
      <c r="D221" s="42">
        <v>1954</v>
      </c>
      <c r="E221" s="43">
        <v>42369</v>
      </c>
      <c r="F221" s="38">
        <v>88.1</v>
      </c>
      <c r="G221" s="40">
        <v>5</v>
      </c>
      <c r="H221" s="43">
        <v>44926</v>
      </c>
      <c r="I221" s="3"/>
    </row>
    <row r="222" spans="1:9" ht="15.6" x14ac:dyDescent="0.3">
      <c r="A222" s="23">
        <v>194</v>
      </c>
      <c r="B222" s="41" t="s">
        <v>427</v>
      </c>
      <c r="C222" s="41" t="s">
        <v>182</v>
      </c>
      <c r="D222" s="42">
        <v>1953</v>
      </c>
      <c r="E222" s="43">
        <v>41949</v>
      </c>
      <c r="F222" s="38">
        <v>75.099999999999994</v>
      </c>
      <c r="G222" s="40">
        <v>5</v>
      </c>
      <c r="H222" s="43">
        <v>44926</v>
      </c>
      <c r="I222" s="3"/>
    </row>
    <row r="223" spans="1:9" ht="15.6" x14ac:dyDescent="0.3">
      <c r="A223" s="23">
        <v>195</v>
      </c>
      <c r="B223" s="41" t="s">
        <v>427</v>
      </c>
      <c r="C223" s="41" t="s">
        <v>183</v>
      </c>
      <c r="D223" s="42">
        <v>1972</v>
      </c>
      <c r="E223" s="43">
        <v>42272</v>
      </c>
      <c r="F223" s="38">
        <v>95.2</v>
      </c>
      <c r="G223" s="40">
        <v>2</v>
      </c>
      <c r="H223" s="43">
        <v>44196</v>
      </c>
      <c r="I223" s="3"/>
    </row>
    <row r="224" spans="1:9" ht="15.6" x14ac:dyDescent="0.3">
      <c r="A224" s="23">
        <v>196</v>
      </c>
      <c r="B224" s="41" t="s">
        <v>427</v>
      </c>
      <c r="C224" s="41" t="s">
        <v>184</v>
      </c>
      <c r="D224" s="42">
        <v>1952</v>
      </c>
      <c r="E224" s="43">
        <v>41963</v>
      </c>
      <c r="F224" s="38">
        <v>362.9</v>
      </c>
      <c r="G224" s="40">
        <v>22</v>
      </c>
      <c r="H224" s="43">
        <v>44196</v>
      </c>
      <c r="I224" s="3"/>
    </row>
    <row r="225" spans="1:9" ht="15.6" x14ac:dyDescent="0.3">
      <c r="A225" s="23">
        <v>197</v>
      </c>
      <c r="B225" s="41" t="s">
        <v>427</v>
      </c>
      <c r="C225" s="41" t="s">
        <v>185</v>
      </c>
      <c r="D225" s="42">
        <v>1958</v>
      </c>
      <c r="E225" s="43">
        <v>42647</v>
      </c>
      <c r="F225" s="38">
        <v>426.2</v>
      </c>
      <c r="G225" s="40">
        <v>10</v>
      </c>
      <c r="H225" s="43">
        <v>44196</v>
      </c>
      <c r="I225" s="3"/>
    </row>
    <row r="226" spans="1:9" ht="15.6" x14ac:dyDescent="0.3">
      <c r="A226" s="23">
        <v>198</v>
      </c>
      <c r="B226" s="41" t="s">
        <v>427</v>
      </c>
      <c r="C226" s="41" t="s">
        <v>186</v>
      </c>
      <c r="D226" s="42">
        <v>1958</v>
      </c>
      <c r="E226" s="43">
        <v>42430</v>
      </c>
      <c r="F226" s="38">
        <v>85.3</v>
      </c>
      <c r="G226" s="40">
        <v>5</v>
      </c>
      <c r="H226" s="43">
        <v>44196</v>
      </c>
      <c r="I226" s="3"/>
    </row>
    <row r="227" spans="1:9" ht="15.6" x14ac:dyDescent="0.3">
      <c r="A227" s="23">
        <v>199</v>
      </c>
      <c r="B227" s="41" t="s">
        <v>427</v>
      </c>
      <c r="C227" s="41" t="s">
        <v>187</v>
      </c>
      <c r="D227" s="42">
        <v>1947</v>
      </c>
      <c r="E227" s="43">
        <v>42513</v>
      </c>
      <c r="F227" s="38">
        <v>388.4</v>
      </c>
      <c r="G227" s="40">
        <v>18</v>
      </c>
      <c r="H227" s="43">
        <v>44196</v>
      </c>
      <c r="I227" s="3"/>
    </row>
    <row r="228" spans="1:9" ht="15.6" x14ac:dyDescent="0.3">
      <c r="A228" s="23">
        <v>200</v>
      </c>
      <c r="B228" s="41" t="s">
        <v>427</v>
      </c>
      <c r="C228" s="41" t="s">
        <v>188</v>
      </c>
      <c r="D228" s="42">
        <v>1953</v>
      </c>
      <c r="E228" s="43">
        <v>42583</v>
      </c>
      <c r="F228" s="38">
        <v>395.2</v>
      </c>
      <c r="G228" s="40">
        <v>19</v>
      </c>
      <c r="H228" s="43">
        <v>44196</v>
      </c>
      <c r="I228" s="3"/>
    </row>
    <row r="229" spans="1:9" ht="15.6" x14ac:dyDescent="0.3">
      <c r="A229" s="23">
        <v>201</v>
      </c>
      <c r="B229" s="41" t="s">
        <v>427</v>
      </c>
      <c r="C229" s="41" t="s">
        <v>189</v>
      </c>
      <c r="D229" s="42">
        <v>1952</v>
      </c>
      <c r="E229" s="43">
        <v>42583</v>
      </c>
      <c r="F229" s="38">
        <v>405.3</v>
      </c>
      <c r="G229" s="40">
        <v>23</v>
      </c>
      <c r="H229" s="43">
        <v>45291</v>
      </c>
      <c r="I229" s="3"/>
    </row>
    <row r="230" spans="1:9" ht="15.6" x14ac:dyDescent="0.3">
      <c r="A230" s="23">
        <v>202</v>
      </c>
      <c r="B230" s="41" t="s">
        <v>427</v>
      </c>
      <c r="C230" s="41" t="s">
        <v>190</v>
      </c>
      <c r="D230" s="42">
        <v>1951</v>
      </c>
      <c r="E230" s="43">
        <v>42285</v>
      </c>
      <c r="F230" s="38">
        <v>379.9</v>
      </c>
      <c r="G230" s="40">
        <v>17</v>
      </c>
      <c r="H230" s="43">
        <v>45291</v>
      </c>
      <c r="I230" s="3"/>
    </row>
    <row r="231" spans="1:9" ht="15.6" x14ac:dyDescent="0.3">
      <c r="A231" s="23">
        <v>203</v>
      </c>
      <c r="B231" s="41" t="s">
        <v>427</v>
      </c>
      <c r="C231" s="41" t="s">
        <v>191</v>
      </c>
      <c r="D231" s="42">
        <v>1953</v>
      </c>
      <c r="E231" s="43">
        <v>42285</v>
      </c>
      <c r="F231" s="38">
        <v>407.8</v>
      </c>
      <c r="G231" s="40">
        <v>22</v>
      </c>
      <c r="H231" s="43">
        <v>45291</v>
      </c>
      <c r="I231" s="3"/>
    </row>
    <row r="232" spans="1:9" ht="15.6" x14ac:dyDescent="0.3">
      <c r="A232" s="23">
        <v>204</v>
      </c>
      <c r="B232" s="41" t="s">
        <v>427</v>
      </c>
      <c r="C232" s="41" t="s">
        <v>192</v>
      </c>
      <c r="D232" s="42">
        <v>1951</v>
      </c>
      <c r="E232" s="43">
        <v>42647</v>
      </c>
      <c r="F232" s="38">
        <v>394</v>
      </c>
      <c r="G232" s="40">
        <v>17</v>
      </c>
      <c r="H232" s="43">
        <v>45291</v>
      </c>
      <c r="I232" s="3"/>
    </row>
    <row r="233" spans="1:9" ht="15.6" x14ac:dyDescent="0.3">
      <c r="A233" s="23">
        <v>205</v>
      </c>
      <c r="B233" s="41" t="s">
        <v>427</v>
      </c>
      <c r="C233" s="41" t="s">
        <v>193</v>
      </c>
      <c r="D233" s="42">
        <v>1951</v>
      </c>
      <c r="E233" s="43">
        <v>42647</v>
      </c>
      <c r="F233" s="38">
        <v>396.8</v>
      </c>
      <c r="G233" s="40">
        <v>11</v>
      </c>
      <c r="H233" s="43">
        <v>45291</v>
      </c>
      <c r="I233" s="3"/>
    </row>
    <row r="234" spans="1:9" ht="15.6" x14ac:dyDescent="0.3">
      <c r="A234" s="23">
        <v>206</v>
      </c>
      <c r="B234" s="41" t="s">
        <v>427</v>
      </c>
      <c r="C234" s="41" t="s">
        <v>194</v>
      </c>
      <c r="D234" s="42">
        <v>1955</v>
      </c>
      <c r="E234" s="43">
        <v>41796</v>
      </c>
      <c r="F234" s="38">
        <v>424.6</v>
      </c>
      <c r="G234" s="40">
        <v>18</v>
      </c>
      <c r="H234" s="43">
        <v>45291</v>
      </c>
      <c r="I234" s="3"/>
    </row>
    <row r="235" spans="1:9" ht="15.6" x14ac:dyDescent="0.3">
      <c r="A235" s="23">
        <v>207</v>
      </c>
      <c r="B235" s="41" t="s">
        <v>427</v>
      </c>
      <c r="C235" s="41" t="s">
        <v>195</v>
      </c>
      <c r="D235" s="42">
        <v>1952</v>
      </c>
      <c r="E235" s="43">
        <v>42285</v>
      </c>
      <c r="F235" s="38">
        <v>381.2</v>
      </c>
      <c r="G235" s="40">
        <v>11</v>
      </c>
      <c r="H235" s="43">
        <v>45291</v>
      </c>
      <c r="I235" s="3"/>
    </row>
    <row r="236" spans="1:9" ht="15.6" x14ac:dyDescent="0.3">
      <c r="A236" s="23">
        <v>208</v>
      </c>
      <c r="B236" s="41" t="s">
        <v>427</v>
      </c>
      <c r="C236" s="41" t="s">
        <v>196</v>
      </c>
      <c r="D236" s="42">
        <v>1955</v>
      </c>
      <c r="E236" s="43">
        <v>41827</v>
      </c>
      <c r="F236" s="38">
        <v>429.8</v>
      </c>
      <c r="G236" s="40">
        <v>14</v>
      </c>
      <c r="H236" s="43">
        <v>45291</v>
      </c>
      <c r="I236" s="3"/>
    </row>
    <row r="237" spans="1:9" ht="15.6" x14ac:dyDescent="0.3">
      <c r="A237" s="23">
        <v>209</v>
      </c>
      <c r="B237" s="41" t="s">
        <v>427</v>
      </c>
      <c r="C237" s="41" t="s">
        <v>197</v>
      </c>
      <c r="D237" s="42">
        <v>1955</v>
      </c>
      <c r="E237" s="43">
        <v>41796</v>
      </c>
      <c r="F237" s="38">
        <v>429.8</v>
      </c>
      <c r="G237" s="40">
        <v>20</v>
      </c>
      <c r="H237" s="43">
        <v>45291</v>
      </c>
      <c r="I237" s="3"/>
    </row>
    <row r="238" spans="1:9" ht="15.6" x14ac:dyDescent="0.3">
      <c r="A238" s="23">
        <v>210</v>
      </c>
      <c r="B238" s="41" t="s">
        <v>427</v>
      </c>
      <c r="C238" s="41" t="s">
        <v>198</v>
      </c>
      <c r="D238" s="42">
        <v>1949</v>
      </c>
      <c r="E238" s="43">
        <v>41949</v>
      </c>
      <c r="F238" s="38">
        <v>39.5</v>
      </c>
      <c r="G238" s="40">
        <v>3</v>
      </c>
      <c r="H238" s="43">
        <v>45291</v>
      </c>
      <c r="I238" s="3"/>
    </row>
    <row r="239" spans="1:9" ht="15.6" x14ac:dyDescent="0.3">
      <c r="A239" s="23">
        <v>211</v>
      </c>
      <c r="B239" s="41" t="s">
        <v>546</v>
      </c>
      <c r="C239" s="41" t="s">
        <v>545</v>
      </c>
      <c r="D239" s="42">
        <v>1947</v>
      </c>
      <c r="E239" s="43">
        <v>42702</v>
      </c>
      <c r="F239" s="38">
        <v>84.2</v>
      </c>
      <c r="G239" s="40">
        <v>2</v>
      </c>
      <c r="H239" s="43">
        <v>45291</v>
      </c>
      <c r="I239" s="3"/>
    </row>
    <row r="240" spans="1:9" ht="15.6" x14ac:dyDescent="0.3">
      <c r="A240" s="23">
        <v>212</v>
      </c>
      <c r="B240" s="41" t="s">
        <v>547</v>
      </c>
      <c r="C240" s="41" t="s">
        <v>548</v>
      </c>
      <c r="D240" s="42">
        <v>1991</v>
      </c>
      <c r="E240" s="43">
        <v>41891</v>
      </c>
      <c r="F240" s="38">
        <v>43.6</v>
      </c>
      <c r="G240" s="40">
        <v>2</v>
      </c>
      <c r="H240" s="43">
        <v>45291</v>
      </c>
      <c r="I240" s="3"/>
    </row>
    <row r="241" spans="1:9" ht="15.6" x14ac:dyDescent="0.3">
      <c r="A241" s="23">
        <v>213</v>
      </c>
      <c r="B241" s="41" t="s">
        <v>549</v>
      </c>
      <c r="C241" s="41" t="s">
        <v>552</v>
      </c>
      <c r="D241" s="42">
        <v>1984</v>
      </c>
      <c r="E241" s="43">
        <v>42390</v>
      </c>
      <c r="F241" s="38">
        <v>113</v>
      </c>
      <c r="G241" s="40">
        <v>5</v>
      </c>
      <c r="H241" s="43">
        <v>45291</v>
      </c>
      <c r="I241" s="3"/>
    </row>
    <row r="242" spans="1:9" ht="15.6" x14ac:dyDescent="0.3">
      <c r="A242" s="23">
        <v>214</v>
      </c>
      <c r="B242" s="41" t="s">
        <v>549</v>
      </c>
      <c r="C242" s="41" t="s">
        <v>553</v>
      </c>
      <c r="D242" s="42"/>
      <c r="E242" s="43">
        <v>42020</v>
      </c>
      <c r="F242" s="38">
        <v>125.5</v>
      </c>
      <c r="G242" s="40">
        <v>4</v>
      </c>
      <c r="H242" s="43">
        <v>45291</v>
      </c>
      <c r="I242" s="3"/>
    </row>
    <row r="243" spans="1:9" ht="15.6" x14ac:dyDescent="0.3">
      <c r="A243" s="23">
        <v>215</v>
      </c>
      <c r="B243" s="41" t="s">
        <v>550</v>
      </c>
      <c r="C243" s="41" t="s">
        <v>554</v>
      </c>
      <c r="D243" s="42">
        <v>1960</v>
      </c>
      <c r="E243" s="43">
        <v>42292</v>
      </c>
      <c r="F243" s="38">
        <v>157.59</v>
      </c>
      <c r="G243" s="40">
        <v>9</v>
      </c>
      <c r="H243" s="43">
        <v>45291</v>
      </c>
      <c r="I243" s="3"/>
    </row>
    <row r="244" spans="1:9" ht="15.6" x14ac:dyDescent="0.3">
      <c r="A244" s="23">
        <v>216</v>
      </c>
      <c r="B244" s="41" t="s">
        <v>550</v>
      </c>
      <c r="C244" s="41" t="s">
        <v>555</v>
      </c>
      <c r="D244" s="42">
        <v>1947</v>
      </c>
      <c r="E244" s="43">
        <v>41949</v>
      </c>
      <c r="F244" s="38">
        <v>155.18</v>
      </c>
      <c r="G244" s="40">
        <v>7</v>
      </c>
      <c r="H244" s="43">
        <v>45291</v>
      </c>
      <c r="I244" s="3"/>
    </row>
    <row r="245" spans="1:9" ht="15.6" x14ac:dyDescent="0.3">
      <c r="A245" s="23">
        <v>217</v>
      </c>
      <c r="B245" s="41" t="s">
        <v>551</v>
      </c>
      <c r="C245" s="41" t="s">
        <v>556</v>
      </c>
      <c r="D245" s="42">
        <v>1956</v>
      </c>
      <c r="E245" s="43">
        <v>41484</v>
      </c>
      <c r="F245" s="38">
        <v>106</v>
      </c>
      <c r="G245" s="40">
        <v>3</v>
      </c>
      <c r="H245" s="43">
        <v>45291</v>
      </c>
      <c r="I245" s="3"/>
    </row>
    <row r="246" spans="1:9" ht="15.6" x14ac:dyDescent="0.3">
      <c r="A246" s="23">
        <v>218</v>
      </c>
      <c r="B246" s="41" t="s">
        <v>551</v>
      </c>
      <c r="C246" s="41" t="s">
        <v>557</v>
      </c>
      <c r="D246" s="42">
        <v>1953</v>
      </c>
      <c r="E246" s="43">
        <v>42675</v>
      </c>
      <c r="F246" s="38">
        <v>105.7</v>
      </c>
      <c r="G246" s="40">
        <v>9</v>
      </c>
      <c r="H246" s="43">
        <v>45291</v>
      </c>
      <c r="I246" s="3"/>
    </row>
    <row r="247" spans="1:9" ht="15.6" x14ac:dyDescent="0.3">
      <c r="A247" s="23">
        <v>219</v>
      </c>
      <c r="B247" s="41" t="s">
        <v>551</v>
      </c>
      <c r="C247" s="41" t="s">
        <v>558</v>
      </c>
      <c r="D247" s="42">
        <v>1975</v>
      </c>
      <c r="E247" s="43">
        <v>41963</v>
      </c>
      <c r="F247" s="38">
        <v>75.5</v>
      </c>
      <c r="G247" s="40">
        <v>4</v>
      </c>
      <c r="H247" s="43">
        <v>45291</v>
      </c>
      <c r="I247" s="3"/>
    </row>
    <row r="248" spans="1:9" ht="15.6" x14ac:dyDescent="0.3">
      <c r="A248" s="23">
        <v>220</v>
      </c>
      <c r="B248" s="41" t="s">
        <v>551</v>
      </c>
      <c r="C248" s="41" t="s">
        <v>559</v>
      </c>
      <c r="D248" s="42">
        <v>1976</v>
      </c>
      <c r="E248" s="43">
        <v>42292</v>
      </c>
      <c r="F248" s="38">
        <v>36.1</v>
      </c>
      <c r="G248" s="40">
        <v>5</v>
      </c>
      <c r="H248" s="43">
        <v>45291</v>
      </c>
      <c r="I248" s="3"/>
    </row>
    <row r="249" spans="1:9" ht="18.600000000000001" customHeight="1" x14ac:dyDescent="0.3">
      <c r="A249" s="23">
        <v>221</v>
      </c>
      <c r="B249" s="41" t="s">
        <v>551</v>
      </c>
      <c r="C249" s="41" t="s">
        <v>560</v>
      </c>
      <c r="D249" s="42">
        <v>1980</v>
      </c>
      <c r="E249" s="43">
        <v>41963</v>
      </c>
      <c r="F249" s="38">
        <v>108.5</v>
      </c>
      <c r="G249" s="40">
        <v>5</v>
      </c>
      <c r="H249" s="43">
        <v>45291</v>
      </c>
      <c r="I249" s="3"/>
    </row>
    <row r="250" spans="1:9" ht="15.6" x14ac:dyDescent="0.3">
      <c r="A250" s="23">
        <v>222</v>
      </c>
      <c r="B250" s="41" t="s">
        <v>551</v>
      </c>
      <c r="C250" s="41" t="s">
        <v>561</v>
      </c>
      <c r="D250" s="42">
        <v>1980</v>
      </c>
      <c r="E250" s="43">
        <v>41386</v>
      </c>
      <c r="F250" s="38">
        <v>110.5</v>
      </c>
      <c r="G250" s="40">
        <v>8</v>
      </c>
      <c r="H250" s="43">
        <v>45291</v>
      </c>
      <c r="I250" s="3"/>
    </row>
    <row r="251" spans="1:9" ht="15.6" x14ac:dyDescent="0.3">
      <c r="A251" s="23">
        <v>223</v>
      </c>
      <c r="B251" s="41" t="s">
        <v>551</v>
      </c>
      <c r="C251" s="41" t="s">
        <v>562</v>
      </c>
      <c r="D251" s="42">
        <v>1975</v>
      </c>
      <c r="E251" s="43">
        <v>41963</v>
      </c>
      <c r="F251" s="38">
        <v>109.1</v>
      </c>
      <c r="G251" s="40">
        <v>4</v>
      </c>
      <c r="H251" s="43">
        <v>45291</v>
      </c>
      <c r="I251" s="3"/>
    </row>
    <row r="252" spans="1:9" ht="15.6" x14ac:dyDescent="0.3">
      <c r="A252" s="23">
        <v>224</v>
      </c>
      <c r="B252" s="41" t="s">
        <v>551</v>
      </c>
      <c r="C252" s="41" t="s">
        <v>563</v>
      </c>
      <c r="D252" s="42">
        <v>1979</v>
      </c>
      <c r="E252" s="43">
        <v>42152</v>
      </c>
      <c r="F252" s="38">
        <v>83.9</v>
      </c>
      <c r="G252" s="40">
        <v>3</v>
      </c>
      <c r="H252" s="43">
        <v>45291</v>
      </c>
      <c r="I252" s="3"/>
    </row>
    <row r="253" spans="1:9" ht="15.6" x14ac:dyDescent="0.3">
      <c r="A253" s="23">
        <v>225</v>
      </c>
      <c r="B253" s="41" t="s">
        <v>551</v>
      </c>
      <c r="C253" s="41" t="s">
        <v>564</v>
      </c>
      <c r="D253" s="42">
        <v>1975</v>
      </c>
      <c r="E253" s="43">
        <v>41963</v>
      </c>
      <c r="F253" s="38">
        <v>102.2</v>
      </c>
      <c r="G253" s="40">
        <v>9</v>
      </c>
      <c r="H253" s="43">
        <v>45291</v>
      </c>
      <c r="I253" s="3"/>
    </row>
    <row r="254" spans="1:9" ht="15.6" x14ac:dyDescent="0.3">
      <c r="A254" s="23">
        <v>226</v>
      </c>
      <c r="B254" s="41" t="s">
        <v>551</v>
      </c>
      <c r="C254" s="41" t="s">
        <v>565</v>
      </c>
      <c r="D254" s="42">
        <v>1975</v>
      </c>
      <c r="E254" s="43">
        <v>41963</v>
      </c>
      <c r="F254" s="38">
        <v>112</v>
      </c>
      <c r="G254" s="40">
        <v>6</v>
      </c>
      <c r="H254" s="43">
        <v>45291</v>
      </c>
      <c r="I254" s="3"/>
    </row>
    <row r="255" spans="1:9" ht="15.6" x14ac:dyDescent="0.3">
      <c r="A255" s="23">
        <v>227</v>
      </c>
      <c r="B255" s="41" t="s">
        <v>551</v>
      </c>
      <c r="C255" s="41" t="s">
        <v>566</v>
      </c>
      <c r="D255" s="42">
        <v>1980</v>
      </c>
      <c r="E255" s="43">
        <v>41052</v>
      </c>
      <c r="F255" s="38">
        <v>57.3</v>
      </c>
      <c r="G255" s="40">
        <v>2</v>
      </c>
      <c r="H255" s="43">
        <v>45291</v>
      </c>
      <c r="I255" s="3"/>
    </row>
    <row r="256" spans="1:9" ht="15.6" x14ac:dyDescent="0.3">
      <c r="A256" s="23">
        <v>228</v>
      </c>
      <c r="B256" s="41" t="s">
        <v>551</v>
      </c>
      <c r="C256" s="41" t="s">
        <v>567</v>
      </c>
      <c r="D256" s="42">
        <v>1974</v>
      </c>
      <c r="E256" s="43">
        <v>41963</v>
      </c>
      <c r="F256" s="38">
        <v>52.5</v>
      </c>
      <c r="G256" s="40">
        <v>1</v>
      </c>
      <c r="H256" s="43">
        <v>45291</v>
      </c>
      <c r="I256" s="3"/>
    </row>
    <row r="257" spans="1:9" ht="15.6" x14ac:dyDescent="0.3">
      <c r="A257" s="23">
        <v>229</v>
      </c>
      <c r="B257" s="41" t="s">
        <v>551</v>
      </c>
      <c r="C257" s="41" t="s">
        <v>568</v>
      </c>
      <c r="D257" s="42">
        <v>1978</v>
      </c>
      <c r="E257" s="43">
        <v>41963</v>
      </c>
      <c r="F257" s="38">
        <v>80.5</v>
      </c>
      <c r="G257" s="40">
        <v>6</v>
      </c>
      <c r="H257" s="43">
        <v>45291</v>
      </c>
      <c r="I257" s="3"/>
    </row>
    <row r="258" spans="1:9" ht="15.6" x14ac:dyDescent="0.3">
      <c r="A258" s="23">
        <v>230</v>
      </c>
      <c r="B258" s="41" t="s">
        <v>551</v>
      </c>
      <c r="C258" s="41" t="s">
        <v>569</v>
      </c>
      <c r="D258" s="42">
        <v>1956</v>
      </c>
      <c r="E258" s="43">
        <v>42292</v>
      </c>
      <c r="F258" s="38">
        <v>89.84</v>
      </c>
      <c r="G258" s="40">
        <v>4</v>
      </c>
      <c r="H258" s="43">
        <v>45291</v>
      </c>
      <c r="I258" s="3"/>
    </row>
    <row r="259" spans="1:9" ht="15.6" x14ac:dyDescent="0.3">
      <c r="A259" s="23">
        <v>231</v>
      </c>
      <c r="B259" s="41" t="s">
        <v>551</v>
      </c>
      <c r="C259" s="41" t="s">
        <v>570</v>
      </c>
      <c r="D259" s="42">
        <v>1975</v>
      </c>
      <c r="E259" s="43">
        <v>41963</v>
      </c>
      <c r="F259" s="38">
        <v>37.5</v>
      </c>
      <c r="G259" s="40">
        <v>1</v>
      </c>
      <c r="H259" s="43">
        <v>45291</v>
      </c>
      <c r="I259" s="3"/>
    </row>
    <row r="260" spans="1:9" ht="15.6" x14ac:dyDescent="0.3">
      <c r="A260" s="23">
        <v>232</v>
      </c>
      <c r="B260" s="41" t="s">
        <v>551</v>
      </c>
      <c r="C260" s="41" t="s">
        <v>571</v>
      </c>
      <c r="D260" s="42">
        <v>1980</v>
      </c>
      <c r="E260" s="43">
        <v>41963</v>
      </c>
      <c r="F260" s="38">
        <v>137.4</v>
      </c>
      <c r="G260" s="40">
        <v>3</v>
      </c>
      <c r="H260" s="43">
        <v>45291</v>
      </c>
      <c r="I260" s="3"/>
    </row>
    <row r="261" spans="1:9" ht="18.75" customHeight="1" x14ac:dyDescent="0.3">
      <c r="A261" s="121" t="s">
        <v>393</v>
      </c>
      <c r="B261" s="121"/>
      <c r="C261" s="121"/>
      <c r="D261" s="49" t="s">
        <v>294</v>
      </c>
      <c r="E261" s="45" t="s">
        <v>294</v>
      </c>
      <c r="F261" s="38">
        <f>SUM(F262:F305)</f>
        <v>9687.6999999999971</v>
      </c>
      <c r="G261" s="40">
        <f>SUM(G262:G305)</f>
        <v>615</v>
      </c>
      <c r="H261" s="45" t="s">
        <v>294</v>
      </c>
      <c r="I261" s="3"/>
    </row>
    <row r="262" spans="1:9" ht="15.6" x14ac:dyDescent="0.3">
      <c r="A262" s="23">
        <v>233</v>
      </c>
      <c r="B262" s="41" t="s">
        <v>428</v>
      </c>
      <c r="C262" s="41" t="s">
        <v>199</v>
      </c>
      <c r="D262" s="42">
        <v>1965</v>
      </c>
      <c r="E262" s="43">
        <v>41998</v>
      </c>
      <c r="F262" s="38">
        <v>140.1</v>
      </c>
      <c r="G262" s="40">
        <v>4</v>
      </c>
      <c r="H262" s="43">
        <v>45657</v>
      </c>
      <c r="I262" s="3"/>
    </row>
    <row r="263" spans="1:9" ht="15.6" x14ac:dyDescent="0.3">
      <c r="A263" s="23">
        <v>234</v>
      </c>
      <c r="B263" s="41" t="s">
        <v>428</v>
      </c>
      <c r="C263" s="41" t="s">
        <v>200</v>
      </c>
      <c r="D263" s="42">
        <v>1968</v>
      </c>
      <c r="E263" s="43">
        <v>41746</v>
      </c>
      <c r="F263" s="38">
        <v>92.5</v>
      </c>
      <c r="G263" s="40">
        <v>2</v>
      </c>
      <c r="H263" s="43">
        <v>45657</v>
      </c>
      <c r="I263" s="3"/>
    </row>
    <row r="264" spans="1:9" ht="15.6" x14ac:dyDescent="0.3">
      <c r="A264" s="23">
        <v>235</v>
      </c>
      <c r="B264" s="41" t="s">
        <v>428</v>
      </c>
      <c r="C264" s="41" t="s">
        <v>201</v>
      </c>
      <c r="D264" s="42">
        <v>1917</v>
      </c>
      <c r="E264" s="43">
        <v>41586</v>
      </c>
      <c r="F264" s="38">
        <v>326.10000000000002</v>
      </c>
      <c r="G264" s="40">
        <v>28</v>
      </c>
      <c r="H264" s="43">
        <v>45657</v>
      </c>
      <c r="I264" s="3"/>
    </row>
    <row r="265" spans="1:9" ht="15.6" x14ac:dyDescent="0.3">
      <c r="A265" s="23">
        <v>236</v>
      </c>
      <c r="B265" s="41" t="s">
        <v>428</v>
      </c>
      <c r="C265" s="41" t="s">
        <v>202</v>
      </c>
      <c r="D265" s="42">
        <v>1917</v>
      </c>
      <c r="E265" s="43">
        <v>41235</v>
      </c>
      <c r="F265" s="38">
        <v>109</v>
      </c>
      <c r="G265" s="40">
        <v>3</v>
      </c>
      <c r="H265" s="43">
        <v>45657</v>
      </c>
      <c r="I265" s="3"/>
    </row>
    <row r="266" spans="1:9" ht="15.6" x14ac:dyDescent="0.3">
      <c r="A266" s="23">
        <v>237</v>
      </c>
      <c r="B266" s="41" t="s">
        <v>428</v>
      </c>
      <c r="C266" s="41" t="s">
        <v>203</v>
      </c>
      <c r="D266" s="42">
        <v>1917</v>
      </c>
      <c r="E266" s="43">
        <v>41586</v>
      </c>
      <c r="F266" s="38">
        <v>258.2</v>
      </c>
      <c r="G266" s="40">
        <v>14</v>
      </c>
      <c r="H266" s="43">
        <v>45657</v>
      </c>
      <c r="I266" s="3"/>
    </row>
    <row r="267" spans="1:9" ht="15.6" x14ac:dyDescent="0.3">
      <c r="A267" s="23">
        <v>238</v>
      </c>
      <c r="B267" s="41" t="s">
        <v>428</v>
      </c>
      <c r="C267" s="41" t="s">
        <v>204</v>
      </c>
      <c r="D267" s="42">
        <v>1925</v>
      </c>
      <c r="E267" s="43">
        <v>41235</v>
      </c>
      <c r="F267" s="38">
        <v>462.2</v>
      </c>
      <c r="G267" s="40">
        <v>31</v>
      </c>
      <c r="H267" s="43">
        <v>45657</v>
      </c>
      <c r="I267" s="3"/>
    </row>
    <row r="268" spans="1:9" ht="15.6" x14ac:dyDescent="0.3">
      <c r="A268" s="23">
        <v>239</v>
      </c>
      <c r="B268" s="41" t="s">
        <v>428</v>
      </c>
      <c r="C268" s="41" t="s">
        <v>205</v>
      </c>
      <c r="D268" s="42">
        <v>1925</v>
      </c>
      <c r="E268" s="43">
        <v>41235</v>
      </c>
      <c r="F268" s="38">
        <v>469.2</v>
      </c>
      <c r="G268" s="40">
        <v>38</v>
      </c>
      <c r="H268" s="43">
        <v>45657</v>
      </c>
      <c r="I268" s="3"/>
    </row>
    <row r="269" spans="1:9" ht="15.6" x14ac:dyDescent="0.3">
      <c r="A269" s="23">
        <v>240</v>
      </c>
      <c r="B269" s="41" t="s">
        <v>428</v>
      </c>
      <c r="C269" s="41" t="s">
        <v>572</v>
      </c>
      <c r="D269" s="42">
        <v>1949</v>
      </c>
      <c r="E269" s="43">
        <v>41235</v>
      </c>
      <c r="F269" s="38">
        <v>199.4</v>
      </c>
      <c r="G269" s="40">
        <v>7</v>
      </c>
      <c r="H269" s="43">
        <v>45657</v>
      </c>
      <c r="I269" s="3"/>
    </row>
    <row r="270" spans="1:9" ht="15.6" x14ac:dyDescent="0.3">
      <c r="A270" s="23">
        <v>241</v>
      </c>
      <c r="B270" s="41" t="s">
        <v>428</v>
      </c>
      <c r="C270" s="41" t="s">
        <v>206</v>
      </c>
      <c r="D270" s="42">
        <v>1917</v>
      </c>
      <c r="E270" s="43">
        <v>41586</v>
      </c>
      <c r="F270" s="38">
        <v>258.89999999999998</v>
      </c>
      <c r="G270" s="40">
        <v>17</v>
      </c>
      <c r="H270" s="43">
        <v>45657</v>
      </c>
      <c r="I270" s="3"/>
    </row>
    <row r="271" spans="1:9" ht="15.6" x14ac:dyDescent="0.3">
      <c r="A271" s="23">
        <v>242</v>
      </c>
      <c r="B271" s="41" t="s">
        <v>428</v>
      </c>
      <c r="C271" s="41" t="s">
        <v>207</v>
      </c>
      <c r="D271" s="42">
        <v>1917</v>
      </c>
      <c r="E271" s="43">
        <v>41586</v>
      </c>
      <c r="F271" s="38">
        <v>208.4</v>
      </c>
      <c r="G271" s="40">
        <v>12</v>
      </c>
      <c r="H271" s="43">
        <v>45657</v>
      </c>
      <c r="I271" s="3"/>
    </row>
    <row r="272" spans="1:9" ht="15.6" x14ac:dyDescent="0.3">
      <c r="A272" s="23">
        <v>243</v>
      </c>
      <c r="B272" s="41" t="s">
        <v>428</v>
      </c>
      <c r="C272" s="41" t="s">
        <v>208</v>
      </c>
      <c r="D272" s="42">
        <v>1917</v>
      </c>
      <c r="E272" s="43">
        <v>41593</v>
      </c>
      <c r="F272" s="38">
        <v>223.9</v>
      </c>
      <c r="G272" s="40">
        <v>15</v>
      </c>
      <c r="H272" s="43">
        <v>45657</v>
      </c>
      <c r="I272" s="3"/>
    </row>
    <row r="273" spans="1:9" ht="15.6" x14ac:dyDescent="0.3">
      <c r="A273" s="23">
        <v>244</v>
      </c>
      <c r="B273" s="41" t="s">
        <v>428</v>
      </c>
      <c r="C273" s="41" t="s">
        <v>209</v>
      </c>
      <c r="D273" s="42">
        <v>1917</v>
      </c>
      <c r="E273" s="43">
        <v>41563</v>
      </c>
      <c r="F273" s="38">
        <v>147</v>
      </c>
      <c r="G273" s="40">
        <v>10</v>
      </c>
      <c r="H273" s="43">
        <v>45657</v>
      </c>
      <c r="I273" s="3"/>
    </row>
    <row r="274" spans="1:9" ht="15.6" x14ac:dyDescent="0.3">
      <c r="A274" s="23">
        <v>245</v>
      </c>
      <c r="B274" s="41" t="s">
        <v>428</v>
      </c>
      <c r="C274" s="41" t="s">
        <v>210</v>
      </c>
      <c r="D274" s="42">
        <v>1960</v>
      </c>
      <c r="E274" s="43">
        <v>41784</v>
      </c>
      <c r="F274" s="38">
        <v>124.2</v>
      </c>
      <c r="G274" s="40">
        <v>4</v>
      </c>
      <c r="H274" s="43">
        <v>45657</v>
      </c>
      <c r="I274" s="3"/>
    </row>
    <row r="275" spans="1:9" ht="15.6" x14ac:dyDescent="0.3">
      <c r="A275" s="23">
        <v>246</v>
      </c>
      <c r="B275" s="41" t="s">
        <v>428</v>
      </c>
      <c r="C275" s="41" t="s">
        <v>211</v>
      </c>
      <c r="D275" s="42">
        <v>1969</v>
      </c>
      <c r="E275" s="43">
        <v>41593</v>
      </c>
      <c r="F275" s="38">
        <v>219.6</v>
      </c>
      <c r="G275" s="40">
        <v>29</v>
      </c>
      <c r="H275" s="43">
        <v>45657</v>
      </c>
      <c r="I275" s="3"/>
    </row>
    <row r="276" spans="1:9" ht="15.6" x14ac:dyDescent="0.3">
      <c r="A276" s="23">
        <v>247</v>
      </c>
      <c r="B276" s="41" t="s">
        <v>428</v>
      </c>
      <c r="C276" s="41" t="s">
        <v>212</v>
      </c>
      <c r="D276" s="42">
        <v>1917</v>
      </c>
      <c r="E276" s="43">
        <v>41594</v>
      </c>
      <c r="F276" s="38">
        <v>105.1</v>
      </c>
      <c r="G276" s="40">
        <v>5</v>
      </c>
      <c r="H276" s="43">
        <v>45657</v>
      </c>
      <c r="I276" s="3"/>
    </row>
    <row r="277" spans="1:9" ht="15.6" x14ac:dyDescent="0.3">
      <c r="A277" s="23">
        <v>248</v>
      </c>
      <c r="B277" s="41" t="s">
        <v>428</v>
      </c>
      <c r="C277" s="41" t="s">
        <v>489</v>
      </c>
      <c r="D277" s="42">
        <v>1917</v>
      </c>
      <c r="E277" s="43">
        <v>41600</v>
      </c>
      <c r="F277" s="38">
        <v>187.4</v>
      </c>
      <c r="G277" s="40">
        <v>6</v>
      </c>
      <c r="H277" s="43">
        <v>45657</v>
      </c>
      <c r="I277" s="3"/>
    </row>
    <row r="278" spans="1:9" ht="15.6" x14ac:dyDescent="0.3">
      <c r="A278" s="23">
        <v>249</v>
      </c>
      <c r="B278" s="41" t="s">
        <v>428</v>
      </c>
      <c r="C278" s="41" t="s">
        <v>573</v>
      </c>
      <c r="D278" s="42">
        <v>1917</v>
      </c>
      <c r="E278" s="43">
        <v>41600</v>
      </c>
      <c r="F278" s="38">
        <v>239.3</v>
      </c>
      <c r="G278" s="40">
        <v>8</v>
      </c>
      <c r="H278" s="43">
        <v>45657</v>
      </c>
      <c r="I278" s="3"/>
    </row>
    <row r="279" spans="1:9" ht="15.6" x14ac:dyDescent="0.3">
      <c r="A279" s="23">
        <v>250</v>
      </c>
      <c r="B279" s="41" t="s">
        <v>428</v>
      </c>
      <c r="C279" s="41" t="s">
        <v>490</v>
      </c>
      <c r="D279" s="42">
        <v>1917</v>
      </c>
      <c r="E279" s="43">
        <v>41593</v>
      </c>
      <c r="F279" s="38">
        <v>193.7</v>
      </c>
      <c r="G279" s="40">
        <v>13</v>
      </c>
      <c r="H279" s="43">
        <v>45657</v>
      </c>
      <c r="I279" s="3"/>
    </row>
    <row r="280" spans="1:9" ht="15.6" x14ac:dyDescent="0.3">
      <c r="A280" s="23">
        <v>251</v>
      </c>
      <c r="B280" s="41" t="s">
        <v>428</v>
      </c>
      <c r="C280" s="41" t="s">
        <v>491</v>
      </c>
      <c r="D280" s="42">
        <v>1917</v>
      </c>
      <c r="E280" s="43">
        <v>41235</v>
      </c>
      <c r="F280" s="38">
        <v>102.3</v>
      </c>
      <c r="G280" s="40">
        <v>7</v>
      </c>
      <c r="H280" s="43">
        <v>45657</v>
      </c>
      <c r="I280" s="3"/>
    </row>
    <row r="281" spans="1:9" ht="15.6" x14ac:dyDescent="0.3">
      <c r="A281" s="23">
        <v>252</v>
      </c>
      <c r="B281" s="41" t="s">
        <v>428</v>
      </c>
      <c r="C281" s="41" t="s">
        <v>492</v>
      </c>
      <c r="D281" s="42">
        <v>1968</v>
      </c>
      <c r="E281" s="43">
        <v>41600</v>
      </c>
      <c r="F281" s="38">
        <v>85.1</v>
      </c>
      <c r="G281" s="40">
        <v>5</v>
      </c>
      <c r="H281" s="43">
        <v>45657</v>
      </c>
      <c r="I281" s="3"/>
    </row>
    <row r="282" spans="1:9" ht="15.6" x14ac:dyDescent="0.3">
      <c r="A282" s="23">
        <v>253</v>
      </c>
      <c r="B282" s="41" t="s">
        <v>428</v>
      </c>
      <c r="C282" s="41" t="s">
        <v>574</v>
      </c>
      <c r="D282" s="42">
        <v>1960</v>
      </c>
      <c r="E282" s="43">
        <v>41600</v>
      </c>
      <c r="F282" s="38">
        <v>164</v>
      </c>
      <c r="G282" s="40">
        <v>4</v>
      </c>
      <c r="H282" s="43">
        <v>45657</v>
      </c>
      <c r="I282" s="3"/>
    </row>
    <row r="283" spans="1:9" ht="15.6" x14ac:dyDescent="0.3">
      <c r="A283" s="23">
        <v>254</v>
      </c>
      <c r="B283" s="41" t="s">
        <v>428</v>
      </c>
      <c r="C283" s="41" t="s">
        <v>575</v>
      </c>
      <c r="D283" s="42">
        <v>1960</v>
      </c>
      <c r="E283" s="43">
        <v>41600</v>
      </c>
      <c r="F283" s="38">
        <v>207.9</v>
      </c>
      <c r="G283" s="40">
        <v>9</v>
      </c>
      <c r="H283" s="43">
        <v>45657</v>
      </c>
      <c r="I283" s="3"/>
    </row>
    <row r="284" spans="1:9" ht="15.6" x14ac:dyDescent="0.3">
      <c r="A284" s="23">
        <v>255</v>
      </c>
      <c r="B284" s="41" t="s">
        <v>428</v>
      </c>
      <c r="C284" s="41" t="s">
        <v>493</v>
      </c>
      <c r="D284" s="42">
        <v>1960</v>
      </c>
      <c r="E284" s="43">
        <v>41600</v>
      </c>
      <c r="F284" s="38">
        <v>194</v>
      </c>
      <c r="G284" s="40">
        <v>10</v>
      </c>
      <c r="H284" s="43">
        <v>45657</v>
      </c>
      <c r="I284" s="3"/>
    </row>
    <row r="285" spans="1:9" ht="15.6" x14ac:dyDescent="0.3">
      <c r="A285" s="23">
        <v>256</v>
      </c>
      <c r="B285" s="41" t="s">
        <v>428</v>
      </c>
      <c r="C285" s="41" t="s">
        <v>213</v>
      </c>
      <c r="D285" s="42">
        <v>1960</v>
      </c>
      <c r="E285" s="43">
        <v>41600</v>
      </c>
      <c r="F285" s="38">
        <v>309.2</v>
      </c>
      <c r="G285" s="40">
        <v>24</v>
      </c>
      <c r="H285" s="43">
        <v>45657</v>
      </c>
      <c r="I285" s="3"/>
    </row>
    <row r="286" spans="1:9" ht="15.6" x14ac:dyDescent="0.3">
      <c r="A286" s="23">
        <v>257</v>
      </c>
      <c r="B286" s="41" t="s">
        <v>428</v>
      </c>
      <c r="C286" s="41" t="s">
        <v>214</v>
      </c>
      <c r="D286" s="42">
        <v>1917</v>
      </c>
      <c r="E286" s="43">
        <v>41593</v>
      </c>
      <c r="F286" s="38">
        <v>410.2</v>
      </c>
      <c r="G286" s="40">
        <v>48</v>
      </c>
      <c r="H286" s="43">
        <v>45657</v>
      </c>
      <c r="I286" s="3"/>
    </row>
    <row r="287" spans="1:9" ht="15.6" x14ac:dyDescent="0.3">
      <c r="A287" s="23">
        <v>258</v>
      </c>
      <c r="B287" s="41" t="s">
        <v>428</v>
      </c>
      <c r="C287" s="41" t="s">
        <v>215</v>
      </c>
      <c r="D287" s="42">
        <v>1917</v>
      </c>
      <c r="E287" s="43">
        <v>41600</v>
      </c>
      <c r="F287" s="38">
        <v>158</v>
      </c>
      <c r="G287" s="40">
        <v>18</v>
      </c>
      <c r="H287" s="43">
        <v>45657</v>
      </c>
      <c r="I287" s="3"/>
    </row>
    <row r="288" spans="1:9" ht="15.6" x14ac:dyDescent="0.3">
      <c r="A288" s="23">
        <v>259</v>
      </c>
      <c r="B288" s="41" t="s">
        <v>428</v>
      </c>
      <c r="C288" s="41" t="s">
        <v>216</v>
      </c>
      <c r="D288" s="42">
        <v>1917</v>
      </c>
      <c r="E288" s="43">
        <v>41522</v>
      </c>
      <c r="F288" s="38">
        <v>156.69999999999999</v>
      </c>
      <c r="G288" s="40">
        <v>13</v>
      </c>
      <c r="H288" s="43">
        <v>45657</v>
      </c>
      <c r="I288" s="3"/>
    </row>
    <row r="289" spans="1:9" ht="15.6" x14ac:dyDescent="0.3">
      <c r="A289" s="23">
        <v>260</v>
      </c>
      <c r="B289" s="41" t="s">
        <v>428</v>
      </c>
      <c r="C289" s="41" t="s">
        <v>217</v>
      </c>
      <c r="D289" s="42">
        <v>1961</v>
      </c>
      <c r="E289" s="43">
        <v>41607</v>
      </c>
      <c r="F289" s="38">
        <v>529.1</v>
      </c>
      <c r="G289" s="40">
        <v>23</v>
      </c>
      <c r="H289" s="43">
        <v>45657</v>
      </c>
      <c r="I289" s="3"/>
    </row>
    <row r="290" spans="1:9" ht="15.6" x14ac:dyDescent="0.3">
      <c r="A290" s="23">
        <v>261</v>
      </c>
      <c r="B290" s="41" t="s">
        <v>428</v>
      </c>
      <c r="C290" s="41" t="s">
        <v>218</v>
      </c>
      <c r="D290" s="42">
        <v>1917</v>
      </c>
      <c r="E290" s="43">
        <v>41522</v>
      </c>
      <c r="F290" s="38">
        <v>157.5</v>
      </c>
      <c r="G290" s="40">
        <v>19</v>
      </c>
      <c r="H290" s="43">
        <v>45657</v>
      </c>
      <c r="I290" s="3"/>
    </row>
    <row r="291" spans="1:9" ht="15.6" x14ac:dyDescent="0.3">
      <c r="A291" s="23">
        <v>262</v>
      </c>
      <c r="B291" s="41" t="s">
        <v>428</v>
      </c>
      <c r="C291" s="41" t="s">
        <v>495</v>
      </c>
      <c r="D291" s="42">
        <v>1957</v>
      </c>
      <c r="E291" s="43">
        <v>41235</v>
      </c>
      <c r="F291" s="38">
        <v>288.89999999999998</v>
      </c>
      <c r="G291" s="40">
        <v>18</v>
      </c>
      <c r="H291" s="43">
        <v>45657</v>
      </c>
      <c r="I291" s="3"/>
    </row>
    <row r="292" spans="1:9" ht="15.6" x14ac:dyDescent="0.3">
      <c r="A292" s="23">
        <v>263</v>
      </c>
      <c r="B292" s="41" t="s">
        <v>428</v>
      </c>
      <c r="C292" s="41" t="s">
        <v>219</v>
      </c>
      <c r="D292" s="42">
        <v>1917</v>
      </c>
      <c r="E292" s="43">
        <v>41253</v>
      </c>
      <c r="F292" s="38">
        <v>413.5</v>
      </c>
      <c r="G292" s="40">
        <v>32</v>
      </c>
      <c r="H292" s="43">
        <v>45657</v>
      </c>
      <c r="I292" s="3"/>
    </row>
    <row r="293" spans="1:9" ht="15.6" x14ac:dyDescent="0.3">
      <c r="A293" s="23">
        <v>264</v>
      </c>
      <c r="B293" s="41" t="s">
        <v>428</v>
      </c>
      <c r="C293" s="41" t="s">
        <v>220</v>
      </c>
      <c r="D293" s="42">
        <v>1917</v>
      </c>
      <c r="E293" s="43">
        <v>42654</v>
      </c>
      <c r="F293" s="38">
        <v>354.6</v>
      </c>
      <c r="G293" s="40">
        <v>18</v>
      </c>
      <c r="H293" s="43">
        <v>45657</v>
      </c>
      <c r="I293" s="3"/>
    </row>
    <row r="294" spans="1:9" ht="15.6" x14ac:dyDescent="0.3">
      <c r="A294" s="23">
        <v>265</v>
      </c>
      <c r="B294" s="41" t="s">
        <v>428</v>
      </c>
      <c r="C294" s="41" t="s">
        <v>494</v>
      </c>
      <c r="D294" s="42">
        <v>1917</v>
      </c>
      <c r="E294" s="43">
        <v>41607</v>
      </c>
      <c r="F294" s="38">
        <v>52.9</v>
      </c>
      <c r="G294" s="40">
        <v>7</v>
      </c>
      <c r="H294" s="43">
        <v>45657</v>
      </c>
      <c r="I294" s="3"/>
    </row>
    <row r="295" spans="1:9" ht="15.6" x14ac:dyDescent="0.3">
      <c r="A295" s="23">
        <v>266</v>
      </c>
      <c r="B295" s="41" t="s">
        <v>428</v>
      </c>
      <c r="C295" s="41" t="s">
        <v>221</v>
      </c>
      <c r="D295" s="42">
        <v>1958</v>
      </c>
      <c r="E295" s="43">
        <v>41522</v>
      </c>
      <c r="F295" s="38">
        <v>164.1</v>
      </c>
      <c r="G295" s="40">
        <v>8</v>
      </c>
      <c r="H295" s="43">
        <v>45657</v>
      </c>
      <c r="I295" s="3"/>
    </row>
    <row r="296" spans="1:9" ht="15.6" x14ac:dyDescent="0.3">
      <c r="A296" s="23">
        <v>267</v>
      </c>
      <c r="B296" s="41" t="s">
        <v>428</v>
      </c>
      <c r="C296" s="41" t="s">
        <v>222</v>
      </c>
      <c r="D296" s="42">
        <v>1960</v>
      </c>
      <c r="E296" s="43">
        <v>41614</v>
      </c>
      <c r="F296" s="38">
        <v>134.80000000000001</v>
      </c>
      <c r="G296" s="40">
        <v>8</v>
      </c>
      <c r="H296" s="43">
        <v>45657</v>
      </c>
      <c r="I296" s="3"/>
    </row>
    <row r="297" spans="1:9" ht="15.6" x14ac:dyDescent="0.3">
      <c r="A297" s="23">
        <v>268</v>
      </c>
      <c r="B297" s="41" t="s">
        <v>428</v>
      </c>
      <c r="C297" s="41" t="s">
        <v>223</v>
      </c>
      <c r="D297" s="42">
        <v>1917</v>
      </c>
      <c r="E297" s="43">
        <v>41522</v>
      </c>
      <c r="F297" s="38">
        <v>213.3</v>
      </c>
      <c r="G297" s="40">
        <v>13</v>
      </c>
      <c r="H297" s="43">
        <v>45657</v>
      </c>
      <c r="I297" s="3"/>
    </row>
    <row r="298" spans="1:9" ht="15.6" x14ac:dyDescent="0.3">
      <c r="A298" s="23">
        <v>269</v>
      </c>
      <c r="B298" s="41" t="s">
        <v>428</v>
      </c>
      <c r="C298" s="41" t="s">
        <v>224</v>
      </c>
      <c r="D298" s="42">
        <v>1972</v>
      </c>
      <c r="E298" s="43">
        <v>41614</v>
      </c>
      <c r="F298" s="38">
        <v>297.5</v>
      </c>
      <c r="G298" s="40">
        <v>19</v>
      </c>
      <c r="H298" s="43">
        <v>45657</v>
      </c>
      <c r="I298" s="3"/>
    </row>
    <row r="299" spans="1:9" ht="15.6" x14ac:dyDescent="0.3">
      <c r="A299" s="23">
        <v>270</v>
      </c>
      <c r="B299" s="41" t="s">
        <v>428</v>
      </c>
      <c r="C299" s="41" t="s">
        <v>225</v>
      </c>
      <c r="D299" s="42">
        <v>1917</v>
      </c>
      <c r="E299" s="43">
        <v>41235</v>
      </c>
      <c r="F299" s="38">
        <v>145</v>
      </c>
      <c r="G299" s="40">
        <v>10</v>
      </c>
      <c r="H299" s="43">
        <v>45657</v>
      </c>
      <c r="I299" s="3"/>
    </row>
    <row r="300" spans="1:9" ht="15.6" x14ac:dyDescent="0.3">
      <c r="A300" s="23">
        <v>271</v>
      </c>
      <c r="B300" s="41" t="s">
        <v>428</v>
      </c>
      <c r="C300" s="41" t="s">
        <v>226</v>
      </c>
      <c r="D300" s="42">
        <v>1969</v>
      </c>
      <c r="E300" s="43">
        <v>41614</v>
      </c>
      <c r="F300" s="38">
        <v>294.8</v>
      </c>
      <c r="G300" s="40">
        <v>13</v>
      </c>
      <c r="H300" s="43">
        <v>45657</v>
      </c>
      <c r="I300" s="3"/>
    </row>
    <row r="301" spans="1:9" ht="15.6" x14ac:dyDescent="0.3">
      <c r="A301" s="23">
        <v>272</v>
      </c>
      <c r="B301" s="41" t="s">
        <v>428</v>
      </c>
      <c r="C301" s="41" t="s">
        <v>227</v>
      </c>
      <c r="D301" s="42">
        <v>1917</v>
      </c>
      <c r="E301" s="43">
        <v>41614</v>
      </c>
      <c r="F301" s="38">
        <v>250.9</v>
      </c>
      <c r="G301" s="40">
        <v>15</v>
      </c>
      <c r="H301" s="43">
        <v>45657</v>
      </c>
      <c r="I301" s="3"/>
    </row>
    <row r="302" spans="1:9" ht="15.6" x14ac:dyDescent="0.3">
      <c r="A302" s="23">
        <v>273</v>
      </c>
      <c r="B302" s="41" t="s">
        <v>428</v>
      </c>
      <c r="C302" s="41" t="s">
        <v>228</v>
      </c>
      <c r="D302" s="42">
        <v>1917</v>
      </c>
      <c r="E302" s="43">
        <v>41235</v>
      </c>
      <c r="F302" s="38">
        <v>163.5</v>
      </c>
      <c r="G302" s="40">
        <v>7</v>
      </c>
      <c r="H302" s="43">
        <v>45657</v>
      </c>
      <c r="I302" s="3"/>
    </row>
    <row r="303" spans="1:9" ht="15.6" x14ac:dyDescent="0.3">
      <c r="A303" s="23">
        <v>274</v>
      </c>
      <c r="B303" s="41" t="s">
        <v>428</v>
      </c>
      <c r="C303" s="41" t="s">
        <v>229</v>
      </c>
      <c r="D303" s="42">
        <v>1917</v>
      </c>
      <c r="E303" s="43">
        <v>41998</v>
      </c>
      <c r="F303" s="38">
        <v>185.3</v>
      </c>
      <c r="G303" s="40">
        <v>9</v>
      </c>
      <c r="H303" s="43">
        <v>45657</v>
      </c>
      <c r="I303" s="3"/>
    </row>
    <row r="304" spans="1:9" ht="15.6" x14ac:dyDescent="0.3">
      <c r="A304" s="23">
        <v>275</v>
      </c>
      <c r="B304" s="41" t="s">
        <v>428</v>
      </c>
      <c r="C304" s="41" t="s">
        <v>230</v>
      </c>
      <c r="D304" s="42">
        <v>1917</v>
      </c>
      <c r="E304" s="43">
        <v>41522</v>
      </c>
      <c r="F304" s="38">
        <v>146.80000000000001</v>
      </c>
      <c r="G304" s="40">
        <v>4</v>
      </c>
      <c r="H304" s="43">
        <v>45657</v>
      </c>
      <c r="I304" s="3"/>
    </row>
    <row r="305" spans="1:9" ht="15.6" x14ac:dyDescent="0.3">
      <c r="A305" s="23">
        <v>276</v>
      </c>
      <c r="B305" s="41" t="s">
        <v>428</v>
      </c>
      <c r="C305" s="41" t="s">
        <v>231</v>
      </c>
      <c r="D305" s="42">
        <v>1917</v>
      </c>
      <c r="E305" s="43">
        <v>41621</v>
      </c>
      <c r="F305" s="38">
        <v>143.6</v>
      </c>
      <c r="G305" s="40">
        <v>8</v>
      </c>
      <c r="H305" s="43">
        <v>45657</v>
      </c>
      <c r="I305" s="3"/>
    </row>
    <row r="306" spans="1:9" ht="18.75" customHeight="1" x14ac:dyDescent="0.3">
      <c r="A306" s="121" t="s">
        <v>394</v>
      </c>
      <c r="B306" s="121"/>
      <c r="C306" s="121"/>
      <c r="D306" s="49" t="s">
        <v>294</v>
      </c>
      <c r="E306" s="45" t="s">
        <v>294</v>
      </c>
      <c r="F306" s="38">
        <f>SUM(F307:F333)</f>
        <v>1793.3999999999996</v>
      </c>
      <c r="G306" s="40">
        <f>SUM(G307:G333)</f>
        <v>120</v>
      </c>
      <c r="H306" s="45" t="s">
        <v>294</v>
      </c>
      <c r="I306" s="3"/>
    </row>
    <row r="307" spans="1:9" ht="15.6" x14ac:dyDescent="0.3">
      <c r="A307" s="23">
        <v>277</v>
      </c>
      <c r="B307" s="41" t="s">
        <v>429</v>
      </c>
      <c r="C307" s="41" t="s">
        <v>232</v>
      </c>
      <c r="D307" s="42">
        <v>1980</v>
      </c>
      <c r="E307" s="43">
        <v>42303</v>
      </c>
      <c r="F307" s="38">
        <v>66.7</v>
      </c>
      <c r="G307" s="40">
        <v>4</v>
      </c>
      <c r="H307" s="43">
        <v>45657</v>
      </c>
      <c r="I307" s="3"/>
    </row>
    <row r="308" spans="1:9" ht="15.6" x14ac:dyDescent="0.3">
      <c r="A308" s="23">
        <v>278</v>
      </c>
      <c r="B308" s="41" t="s">
        <v>430</v>
      </c>
      <c r="C308" s="41" t="s">
        <v>233</v>
      </c>
      <c r="D308" s="42">
        <v>1985</v>
      </c>
      <c r="E308" s="43">
        <v>42395</v>
      </c>
      <c r="F308" s="38">
        <v>37.5</v>
      </c>
      <c r="G308" s="40">
        <v>1</v>
      </c>
      <c r="H308" s="43">
        <v>45657</v>
      </c>
      <c r="I308" s="3"/>
    </row>
    <row r="309" spans="1:9" ht="15.6" x14ac:dyDescent="0.3">
      <c r="A309" s="23">
        <v>279</v>
      </c>
      <c r="B309" s="41" t="s">
        <v>431</v>
      </c>
      <c r="C309" s="41" t="s">
        <v>234</v>
      </c>
      <c r="D309" s="42">
        <v>1954</v>
      </c>
      <c r="E309" s="43">
        <v>42284</v>
      </c>
      <c r="F309" s="38">
        <v>63.4</v>
      </c>
      <c r="G309" s="40">
        <v>6</v>
      </c>
      <c r="H309" s="43">
        <v>45657</v>
      </c>
      <c r="I309" s="3"/>
    </row>
    <row r="310" spans="1:9" ht="15.6" x14ac:dyDescent="0.3">
      <c r="A310" s="23">
        <v>280</v>
      </c>
      <c r="B310" s="41" t="s">
        <v>431</v>
      </c>
      <c r="C310" s="41" t="s">
        <v>235</v>
      </c>
      <c r="D310" s="42">
        <v>1959</v>
      </c>
      <c r="E310" s="43">
        <v>42303</v>
      </c>
      <c r="F310" s="38">
        <v>57.2</v>
      </c>
      <c r="G310" s="40">
        <v>7</v>
      </c>
      <c r="H310" s="43">
        <v>45657</v>
      </c>
      <c r="I310" s="3"/>
    </row>
    <row r="311" spans="1:9" ht="15.6" x14ac:dyDescent="0.3">
      <c r="A311" s="23">
        <v>281</v>
      </c>
      <c r="B311" s="41" t="s">
        <v>432</v>
      </c>
      <c r="C311" s="41" t="s">
        <v>236</v>
      </c>
      <c r="D311" s="42">
        <v>1980</v>
      </c>
      <c r="E311" s="43">
        <v>42303</v>
      </c>
      <c r="F311" s="38">
        <v>56.5</v>
      </c>
      <c r="G311" s="40">
        <v>3</v>
      </c>
      <c r="H311" s="43">
        <v>45657</v>
      </c>
      <c r="I311" s="3"/>
    </row>
    <row r="312" spans="1:9" ht="15.6" x14ac:dyDescent="0.3">
      <c r="A312" s="23">
        <v>282</v>
      </c>
      <c r="B312" s="41" t="s">
        <v>432</v>
      </c>
      <c r="C312" s="41" t="s">
        <v>237</v>
      </c>
      <c r="D312" s="42">
        <v>1980</v>
      </c>
      <c r="E312" s="43">
        <v>42303</v>
      </c>
      <c r="F312" s="38">
        <v>106.7</v>
      </c>
      <c r="G312" s="40">
        <v>4</v>
      </c>
      <c r="H312" s="43">
        <v>45657</v>
      </c>
      <c r="I312" s="3"/>
    </row>
    <row r="313" spans="1:9" ht="15.6" x14ac:dyDescent="0.3">
      <c r="A313" s="23">
        <v>283</v>
      </c>
      <c r="B313" s="41" t="s">
        <v>432</v>
      </c>
      <c r="C313" s="41" t="s">
        <v>238</v>
      </c>
      <c r="D313" s="42">
        <v>1980</v>
      </c>
      <c r="E313" s="43">
        <v>42303</v>
      </c>
      <c r="F313" s="38">
        <v>57.9</v>
      </c>
      <c r="G313" s="40">
        <v>3</v>
      </c>
      <c r="H313" s="43">
        <v>45657</v>
      </c>
      <c r="I313" s="3"/>
    </row>
    <row r="314" spans="1:9" ht="15.6" x14ac:dyDescent="0.3">
      <c r="A314" s="23">
        <v>284</v>
      </c>
      <c r="B314" s="41" t="s">
        <v>433</v>
      </c>
      <c r="C314" s="41" t="s">
        <v>239</v>
      </c>
      <c r="D314" s="42">
        <v>1967</v>
      </c>
      <c r="E314" s="43">
        <v>42303</v>
      </c>
      <c r="F314" s="38">
        <v>35.9</v>
      </c>
      <c r="G314" s="40">
        <v>5</v>
      </c>
      <c r="H314" s="43">
        <v>45657</v>
      </c>
      <c r="I314" s="3"/>
    </row>
    <row r="315" spans="1:9" ht="15.6" x14ac:dyDescent="0.3">
      <c r="A315" s="23">
        <v>285</v>
      </c>
      <c r="B315" s="41" t="s">
        <v>434</v>
      </c>
      <c r="C315" s="41" t="s">
        <v>240</v>
      </c>
      <c r="D315" s="42">
        <v>1961</v>
      </c>
      <c r="E315" s="43">
        <v>42284</v>
      </c>
      <c r="F315" s="38">
        <v>37.9</v>
      </c>
      <c r="G315" s="40">
        <v>2</v>
      </c>
      <c r="H315" s="43">
        <v>45657</v>
      </c>
      <c r="I315" s="3"/>
    </row>
    <row r="316" spans="1:9" ht="15.6" x14ac:dyDescent="0.3">
      <c r="A316" s="23">
        <v>286</v>
      </c>
      <c r="B316" s="41" t="s">
        <v>434</v>
      </c>
      <c r="C316" s="41" t="s">
        <v>241</v>
      </c>
      <c r="D316" s="42">
        <v>1977</v>
      </c>
      <c r="E316" s="43">
        <v>42284</v>
      </c>
      <c r="F316" s="38">
        <v>53.6</v>
      </c>
      <c r="G316" s="40">
        <v>5</v>
      </c>
      <c r="H316" s="43">
        <v>45657</v>
      </c>
      <c r="I316" s="3"/>
    </row>
    <row r="317" spans="1:9" ht="15.6" x14ac:dyDescent="0.3">
      <c r="A317" s="23">
        <v>287</v>
      </c>
      <c r="B317" s="41" t="s">
        <v>435</v>
      </c>
      <c r="C317" s="41" t="s">
        <v>242</v>
      </c>
      <c r="D317" s="42">
        <v>1955</v>
      </c>
      <c r="E317" s="43">
        <v>42303</v>
      </c>
      <c r="F317" s="38">
        <v>50.8</v>
      </c>
      <c r="G317" s="40">
        <v>6</v>
      </c>
      <c r="H317" s="43">
        <v>45657</v>
      </c>
      <c r="I317" s="3"/>
    </row>
    <row r="318" spans="1:9" ht="15.6" x14ac:dyDescent="0.3">
      <c r="A318" s="23">
        <v>288</v>
      </c>
      <c r="B318" s="41" t="s">
        <v>435</v>
      </c>
      <c r="C318" s="41" t="s">
        <v>243</v>
      </c>
      <c r="D318" s="42">
        <v>1987</v>
      </c>
      <c r="E318" s="43">
        <v>42284</v>
      </c>
      <c r="F318" s="38">
        <v>42.2</v>
      </c>
      <c r="G318" s="40">
        <v>3</v>
      </c>
      <c r="H318" s="43">
        <v>45657</v>
      </c>
      <c r="I318" s="3"/>
    </row>
    <row r="319" spans="1:9" ht="15.6" x14ac:dyDescent="0.3">
      <c r="A319" s="23">
        <v>289</v>
      </c>
      <c r="B319" s="41" t="s">
        <v>435</v>
      </c>
      <c r="C319" s="41" t="s">
        <v>244</v>
      </c>
      <c r="D319" s="42">
        <v>1956</v>
      </c>
      <c r="E319" s="43">
        <v>42284</v>
      </c>
      <c r="F319" s="38">
        <v>91.4</v>
      </c>
      <c r="G319" s="40">
        <v>3</v>
      </c>
      <c r="H319" s="43">
        <v>45657</v>
      </c>
      <c r="I319" s="3"/>
    </row>
    <row r="320" spans="1:9" ht="15.6" x14ac:dyDescent="0.3">
      <c r="A320" s="23">
        <v>290</v>
      </c>
      <c r="B320" s="41" t="s">
        <v>436</v>
      </c>
      <c r="C320" s="41" t="s">
        <v>245</v>
      </c>
      <c r="D320" s="42">
        <v>1978</v>
      </c>
      <c r="E320" s="43">
        <v>42303</v>
      </c>
      <c r="F320" s="38">
        <v>112.2</v>
      </c>
      <c r="G320" s="40">
        <v>6</v>
      </c>
      <c r="H320" s="43">
        <v>45657</v>
      </c>
      <c r="I320" s="3"/>
    </row>
    <row r="321" spans="1:9" ht="15.6" x14ac:dyDescent="0.3">
      <c r="A321" s="23">
        <v>291</v>
      </c>
      <c r="B321" s="41" t="s">
        <v>437</v>
      </c>
      <c r="C321" s="41" t="s">
        <v>246</v>
      </c>
      <c r="D321" s="42">
        <v>1950</v>
      </c>
      <c r="E321" s="43">
        <v>42303</v>
      </c>
      <c r="F321" s="38">
        <v>123</v>
      </c>
      <c r="G321" s="40">
        <v>5</v>
      </c>
      <c r="H321" s="43">
        <v>45657</v>
      </c>
      <c r="I321" s="3"/>
    </row>
    <row r="322" spans="1:9" ht="15.6" x14ac:dyDescent="0.3">
      <c r="A322" s="23">
        <v>292</v>
      </c>
      <c r="B322" s="41" t="s">
        <v>438</v>
      </c>
      <c r="C322" s="41" t="s">
        <v>247</v>
      </c>
      <c r="D322" s="42">
        <v>1969</v>
      </c>
      <c r="E322" s="43">
        <v>42339</v>
      </c>
      <c r="F322" s="38">
        <v>111.6</v>
      </c>
      <c r="G322" s="40">
        <v>5</v>
      </c>
      <c r="H322" s="43">
        <v>45657</v>
      </c>
      <c r="I322" s="3"/>
    </row>
    <row r="323" spans="1:9" ht="15.6" x14ac:dyDescent="0.3">
      <c r="A323" s="23">
        <v>293</v>
      </c>
      <c r="B323" s="41" t="s">
        <v>438</v>
      </c>
      <c r="C323" s="41" t="s">
        <v>248</v>
      </c>
      <c r="D323" s="42">
        <v>1965</v>
      </c>
      <c r="E323" s="43">
        <v>42284</v>
      </c>
      <c r="F323" s="38">
        <v>38.799999999999997</v>
      </c>
      <c r="G323" s="40">
        <v>4</v>
      </c>
      <c r="H323" s="43">
        <v>45657</v>
      </c>
      <c r="I323" s="3"/>
    </row>
    <row r="324" spans="1:9" ht="15.6" x14ac:dyDescent="0.3">
      <c r="A324" s="23">
        <v>294</v>
      </c>
      <c r="B324" s="41" t="s">
        <v>438</v>
      </c>
      <c r="C324" s="41" t="s">
        <v>249</v>
      </c>
      <c r="D324" s="42">
        <v>1967</v>
      </c>
      <c r="E324" s="43">
        <v>42284</v>
      </c>
      <c r="F324" s="38">
        <v>77.099999999999994</v>
      </c>
      <c r="G324" s="40">
        <v>6</v>
      </c>
      <c r="H324" s="43">
        <v>45657</v>
      </c>
      <c r="I324" s="3"/>
    </row>
    <row r="325" spans="1:9" ht="15.6" x14ac:dyDescent="0.3">
      <c r="A325" s="23">
        <v>295</v>
      </c>
      <c r="B325" s="41" t="s">
        <v>438</v>
      </c>
      <c r="C325" s="41" t="s">
        <v>250</v>
      </c>
      <c r="D325" s="42">
        <v>1969</v>
      </c>
      <c r="E325" s="43">
        <v>42284</v>
      </c>
      <c r="F325" s="38">
        <v>69.8</v>
      </c>
      <c r="G325" s="40">
        <v>12</v>
      </c>
      <c r="H325" s="43">
        <v>45657</v>
      </c>
      <c r="I325" s="3"/>
    </row>
    <row r="326" spans="1:9" ht="15.6" x14ac:dyDescent="0.3">
      <c r="A326" s="23">
        <v>296</v>
      </c>
      <c r="B326" s="41" t="s">
        <v>439</v>
      </c>
      <c r="C326" s="41" t="s">
        <v>251</v>
      </c>
      <c r="D326" s="42">
        <v>1970</v>
      </c>
      <c r="E326" s="43">
        <v>42303</v>
      </c>
      <c r="F326" s="38">
        <v>32.5</v>
      </c>
      <c r="G326" s="40">
        <v>5</v>
      </c>
      <c r="H326" s="43">
        <v>45657</v>
      </c>
      <c r="I326" s="3"/>
    </row>
    <row r="327" spans="1:9" ht="15.6" x14ac:dyDescent="0.3">
      <c r="A327" s="23">
        <v>297</v>
      </c>
      <c r="B327" s="41" t="s">
        <v>440</v>
      </c>
      <c r="C327" s="41" t="s">
        <v>252</v>
      </c>
      <c r="D327" s="42">
        <v>1963</v>
      </c>
      <c r="E327" s="43">
        <v>42339</v>
      </c>
      <c r="F327" s="38">
        <v>32.799999999999997</v>
      </c>
      <c r="G327" s="40">
        <v>2</v>
      </c>
      <c r="H327" s="43">
        <v>45657</v>
      </c>
      <c r="I327" s="3"/>
    </row>
    <row r="328" spans="1:9" ht="15.6" x14ac:dyDescent="0.3">
      <c r="A328" s="23">
        <v>298</v>
      </c>
      <c r="B328" s="41" t="s">
        <v>440</v>
      </c>
      <c r="C328" s="41" t="s">
        <v>253</v>
      </c>
      <c r="D328" s="42">
        <v>1960</v>
      </c>
      <c r="E328" s="43">
        <v>42303</v>
      </c>
      <c r="F328" s="38">
        <v>37.6</v>
      </c>
      <c r="G328" s="40">
        <v>3</v>
      </c>
      <c r="H328" s="43">
        <v>45657</v>
      </c>
      <c r="I328" s="3"/>
    </row>
    <row r="329" spans="1:9" ht="15.6" x14ac:dyDescent="0.3">
      <c r="A329" s="23">
        <v>299</v>
      </c>
      <c r="B329" s="41" t="s">
        <v>441</v>
      </c>
      <c r="C329" s="41" t="s">
        <v>254</v>
      </c>
      <c r="D329" s="42">
        <v>1969</v>
      </c>
      <c r="E329" s="43">
        <v>42303</v>
      </c>
      <c r="F329" s="38">
        <v>70</v>
      </c>
      <c r="G329" s="40">
        <v>2</v>
      </c>
      <c r="H329" s="43">
        <v>45657</v>
      </c>
      <c r="I329" s="3"/>
    </row>
    <row r="330" spans="1:9" ht="15.6" x14ac:dyDescent="0.3">
      <c r="A330" s="23">
        <v>300</v>
      </c>
      <c r="B330" s="41" t="s">
        <v>496</v>
      </c>
      <c r="C330" s="41" t="s">
        <v>497</v>
      </c>
      <c r="D330" s="42">
        <v>1949</v>
      </c>
      <c r="E330" s="43">
        <v>42284</v>
      </c>
      <c r="F330" s="38">
        <v>63.9</v>
      </c>
      <c r="G330" s="40">
        <v>3</v>
      </c>
      <c r="H330" s="43">
        <v>45657</v>
      </c>
      <c r="I330" s="3"/>
    </row>
    <row r="331" spans="1:9" ht="15.6" x14ac:dyDescent="0.3">
      <c r="A331" s="23">
        <v>301</v>
      </c>
      <c r="B331" s="41" t="s">
        <v>500</v>
      </c>
      <c r="C331" s="41" t="s">
        <v>498</v>
      </c>
      <c r="D331" s="42">
        <v>1975</v>
      </c>
      <c r="E331" s="43">
        <v>42303</v>
      </c>
      <c r="F331" s="38">
        <v>97.8</v>
      </c>
      <c r="G331" s="40">
        <v>6</v>
      </c>
      <c r="H331" s="43">
        <v>45657</v>
      </c>
      <c r="I331" s="3"/>
    </row>
    <row r="332" spans="1:9" ht="15.6" x14ac:dyDescent="0.3">
      <c r="A332" s="23">
        <v>302</v>
      </c>
      <c r="B332" s="41" t="s">
        <v>501</v>
      </c>
      <c r="C332" s="41" t="s">
        <v>499</v>
      </c>
      <c r="D332" s="42">
        <v>1961</v>
      </c>
      <c r="E332" s="43">
        <v>42284</v>
      </c>
      <c r="F332" s="38">
        <v>53</v>
      </c>
      <c r="G332" s="40">
        <v>4</v>
      </c>
      <c r="H332" s="43">
        <v>45657</v>
      </c>
      <c r="I332" s="3"/>
    </row>
    <row r="333" spans="1:9" ht="15.6" x14ac:dyDescent="0.3">
      <c r="A333" s="23">
        <v>303</v>
      </c>
      <c r="B333" s="41" t="s">
        <v>502</v>
      </c>
      <c r="C333" s="41" t="s">
        <v>503</v>
      </c>
      <c r="D333" s="42">
        <v>1954</v>
      </c>
      <c r="E333" s="43">
        <v>42303</v>
      </c>
      <c r="F333" s="38">
        <v>115.6</v>
      </c>
      <c r="G333" s="40">
        <v>5</v>
      </c>
      <c r="H333" s="43">
        <v>45657</v>
      </c>
      <c r="I333" s="3"/>
    </row>
    <row r="334" spans="1:9" ht="18.75" customHeight="1" x14ac:dyDescent="0.3">
      <c r="A334" s="121" t="s">
        <v>395</v>
      </c>
      <c r="B334" s="121"/>
      <c r="C334" s="121"/>
      <c r="D334" s="49" t="s">
        <v>294</v>
      </c>
      <c r="E334" s="45" t="s">
        <v>294</v>
      </c>
      <c r="F334" s="38">
        <f>SUM(F335)</f>
        <v>23.9</v>
      </c>
      <c r="G334" s="40">
        <f>SUM(G335)</f>
        <v>4</v>
      </c>
      <c r="H334" s="45" t="s">
        <v>294</v>
      </c>
      <c r="I334" s="3"/>
    </row>
    <row r="335" spans="1:9" ht="15.6" x14ac:dyDescent="0.3">
      <c r="A335" s="23">
        <v>304</v>
      </c>
      <c r="B335" s="41" t="s">
        <v>576</v>
      </c>
      <c r="C335" s="41" t="s">
        <v>577</v>
      </c>
      <c r="D335" s="42">
        <v>1964</v>
      </c>
      <c r="E335" s="43">
        <v>41963</v>
      </c>
      <c r="F335" s="38">
        <v>23.9</v>
      </c>
      <c r="G335" s="40">
        <v>4</v>
      </c>
      <c r="H335" s="43">
        <v>45291</v>
      </c>
      <c r="I335" s="3"/>
    </row>
    <row r="336" spans="1:9" ht="18.75" customHeight="1" x14ac:dyDescent="0.3">
      <c r="A336" s="121" t="s">
        <v>396</v>
      </c>
      <c r="B336" s="121"/>
      <c r="C336" s="121"/>
      <c r="D336" s="49" t="s">
        <v>294</v>
      </c>
      <c r="E336" s="45" t="s">
        <v>294</v>
      </c>
      <c r="F336" s="38">
        <f>SUM(F337:F356)</f>
        <v>7553.4000000000005</v>
      </c>
      <c r="G336" s="40">
        <f>SUM(G337:G356)</f>
        <v>315</v>
      </c>
      <c r="H336" s="45" t="s">
        <v>294</v>
      </c>
      <c r="I336" s="3"/>
    </row>
    <row r="337" spans="1:9" ht="19.2" customHeight="1" x14ac:dyDescent="0.3">
      <c r="A337" s="23">
        <v>305</v>
      </c>
      <c r="B337" s="41" t="s">
        <v>522</v>
      </c>
      <c r="C337" s="41" t="s">
        <v>504</v>
      </c>
      <c r="D337" s="42">
        <v>1948</v>
      </c>
      <c r="E337" s="43">
        <v>41997</v>
      </c>
      <c r="F337" s="38">
        <v>368.5</v>
      </c>
      <c r="G337" s="40">
        <v>15</v>
      </c>
      <c r="H337" s="43">
        <v>44926</v>
      </c>
      <c r="I337" s="3"/>
    </row>
    <row r="338" spans="1:9" ht="15.6" x14ac:dyDescent="0.3">
      <c r="A338" s="23">
        <v>306</v>
      </c>
      <c r="B338" s="41" t="s">
        <v>522</v>
      </c>
      <c r="C338" s="41" t="s">
        <v>505</v>
      </c>
      <c r="D338" s="42">
        <v>1948</v>
      </c>
      <c r="E338" s="43">
        <v>41997</v>
      </c>
      <c r="F338" s="38">
        <v>367.1</v>
      </c>
      <c r="G338" s="40">
        <v>14</v>
      </c>
      <c r="H338" s="43">
        <v>44926</v>
      </c>
      <c r="I338" s="3"/>
    </row>
    <row r="339" spans="1:9" ht="15.6" x14ac:dyDescent="0.3">
      <c r="A339" s="23">
        <v>307</v>
      </c>
      <c r="B339" s="41" t="s">
        <v>522</v>
      </c>
      <c r="C339" s="41" t="s">
        <v>506</v>
      </c>
      <c r="D339" s="42">
        <v>1948</v>
      </c>
      <c r="E339" s="43">
        <v>41997</v>
      </c>
      <c r="F339" s="38">
        <v>368.3</v>
      </c>
      <c r="G339" s="40">
        <v>8</v>
      </c>
      <c r="H339" s="43">
        <v>44926</v>
      </c>
      <c r="I339" s="3"/>
    </row>
    <row r="340" spans="1:9" ht="15.6" x14ac:dyDescent="0.3">
      <c r="A340" s="23">
        <v>308</v>
      </c>
      <c r="B340" s="41" t="s">
        <v>522</v>
      </c>
      <c r="C340" s="41" t="s">
        <v>507</v>
      </c>
      <c r="D340" s="42">
        <v>1948</v>
      </c>
      <c r="E340" s="43">
        <v>41997</v>
      </c>
      <c r="F340" s="38">
        <v>361.5</v>
      </c>
      <c r="G340" s="40">
        <v>15</v>
      </c>
      <c r="H340" s="43">
        <v>44926</v>
      </c>
      <c r="I340" s="3"/>
    </row>
    <row r="341" spans="1:9" ht="15.6" x14ac:dyDescent="0.3">
      <c r="A341" s="23">
        <v>309</v>
      </c>
      <c r="B341" s="41" t="s">
        <v>522</v>
      </c>
      <c r="C341" s="41" t="s">
        <v>508</v>
      </c>
      <c r="D341" s="42">
        <v>1948</v>
      </c>
      <c r="E341" s="43">
        <v>41877</v>
      </c>
      <c r="F341" s="38">
        <v>359.8</v>
      </c>
      <c r="G341" s="40">
        <v>11</v>
      </c>
      <c r="H341" s="43">
        <v>44926</v>
      </c>
      <c r="I341" s="3"/>
    </row>
    <row r="342" spans="1:9" ht="15.6" x14ac:dyDescent="0.3">
      <c r="A342" s="23">
        <v>310</v>
      </c>
      <c r="B342" s="41" t="s">
        <v>522</v>
      </c>
      <c r="C342" s="41" t="s">
        <v>509</v>
      </c>
      <c r="D342" s="42">
        <v>1948</v>
      </c>
      <c r="E342" s="43">
        <v>41997</v>
      </c>
      <c r="F342" s="38">
        <v>377.6</v>
      </c>
      <c r="G342" s="40">
        <v>14</v>
      </c>
      <c r="H342" s="43">
        <v>44926</v>
      </c>
      <c r="I342" s="3"/>
    </row>
    <row r="343" spans="1:9" ht="15.6" x14ac:dyDescent="0.3">
      <c r="A343" s="23">
        <v>311</v>
      </c>
      <c r="B343" s="41" t="s">
        <v>522</v>
      </c>
      <c r="C343" s="41" t="s">
        <v>510</v>
      </c>
      <c r="D343" s="42">
        <v>1948</v>
      </c>
      <c r="E343" s="43">
        <v>41997</v>
      </c>
      <c r="F343" s="38">
        <v>368.9</v>
      </c>
      <c r="G343" s="40">
        <v>19</v>
      </c>
      <c r="H343" s="43">
        <v>44926</v>
      </c>
      <c r="I343" s="3"/>
    </row>
    <row r="344" spans="1:9" ht="15.6" x14ac:dyDescent="0.3">
      <c r="A344" s="23">
        <v>312</v>
      </c>
      <c r="B344" s="41" t="s">
        <v>522</v>
      </c>
      <c r="C344" s="41" t="s">
        <v>511</v>
      </c>
      <c r="D344" s="42">
        <v>1948</v>
      </c>
      <c r="E344" s="43">
        <v>41997</v>
      </c>
      <c r="F344" s="38">
        <v>382.4</v>
      </c>
      <c r="G344" s="40">
        <v>16</v>
      </c>
      <c r="H344" s="43">
        <v>44926</v>
      </c>
      <c r="I344" s="3"/>
    </row>
    <row r="345" spans="1:9" ht="15.6" x14ac:dyDescent="0.3">
      <c r="A345" s="23">
        <v>313</v>
      </c>
      <c r="B345" s="41" t="s">
        <v>522</v>
      </c>
      <c r="C345" s="41" t="s">
        <v>512</v>
      </c>
      <c r="D345" s="42">
        <v>1950</v>
      </c>
      <c r="E345" s="43">
        <v>41997</v>
      </c>
      <c r="F345" s="38">
        <v>380.5</v>
      </c>
      <c r="G345" s="40">
        <v>9</v>
      </c>
      <c r="H345" s="43">
        <v>44926</v>
      </c>
      <c r="I345" s="3"/>
    </row>
    <row r="346" spans="1:9" ht="15.6" x14ac:dyDescent="0.3">
      <c r="A346" s="23">
        <v>314</v>
      </c>
      <c r="B346" s="41" t="s">
        <v>522</v>
      </c>
      <c r="C346" s="41" t="s">
        <v>513</v>
      </c>
      <c r="D346" s="42">
        <v>1948</v>
      </c>
      <c r="E346" s="43">
        <v>41997</v>
      </c>
      <c r="F346" s="38">
        <v>380.2</v>
      </c>
      <c r="G346" s="40">
        <v>10</v>
      </c>
      <c r="H346" s="43">
        <v>44926</v>
      </c>
      <c r="I346" s="3"/>
    </row>
    <row r="347" spans="1:9" ht="15.6" x14ac:dyDescent="0.3">
      <c r="A347" s="23">
        <v>315</v>
      </c>
      <c r="B347" s="41" t="s">
        <v>522</v>
      </c>
      <c r="C347" s="41" t="s">
        <v>514</v>
      </c>
      <c r="D347" s="42">
        <v>1950</v>
      </c>
      <c r="E347" s="43">
        <v>41997</v>
      </c>
      <c r="F347" s="38">
        <v>383.2</v>
      </c>
      <c r="G347" s="40">
        <v>9</v>
      </c>
      <c r="H347" s="43">
        <v>44926</v>
      </c>
      <c r="I347" s="3"/>
    </row>
    <row r="348" spans="1:9" ht="15.6" x14ac:dyDescent="0.3">
      <c r="A348" s="23">
        <v>316</v>
      </c>
      <c r="B348" s="41" t="s">
        <v>522</v>
      </c>
      <c r="C348" s="41" t="s">
        <v>515</v>
      </c>
      <c r="D348" s="42">
        <v>1949</v>
      </c>
      <c r="E348" s="43">
        <v>42003</v>
      </c>
      <c r="F348" s="38">
        <v>381.6</v>
      </c>
      <c r="G348" s="40">
        <v>16</v>
      </c>
      <c r="H348" s="43">
        <v>44926</v>
      </c>
      <c r="I348" s="3"/>
    </row>
    <row r="349" spans="1:9" ht="15.6" x14ac:dyDescent="0.3">
      <c r="A349" s="23">
        <v>317</v>
      </c>
      <c r="B349" s="41" t="s">
        <v>522</v>
      </c>
      <c r="C349" s="41" t="s">
        <v>516</v>
      </c>
      <c r="D349" s="42">
        <v>1950</v>
      </c>
      <c r="E349" s="43">
        <v>42003</v>
      </c>
      <c r="F349" s="38">
        <v>384.3</v>
      </c>
      <c r="G349" s="40">
        <v>13</v>
      </c>
      <c r="H349" s="43">
        <v>44926</v>
      </c>
      <c r="I349" s="3"/>
    </row>
    <row r="350" spans="1:9" ht="15.6" x14ac:dyDescent="0.3">
      <c r="A350" s="23">
        <v>318</v>
      </c>
      <c r="B350" s="41" t="s">
        <v>522</v>
      </c>
      <c r="C350" s="41" t="s">
        <v>517</v>
      </c>
      <c r="D350" s="42">
        <v>1948</v>
      </c>
      <c r="E350" s="43">
        <v>42003</v>
      </c>
      <c r="F350" s="38">
        <v>380.2</v>
      </c>
      <c r="G350" s="40">
        <v>32</v>
      </c>
      <c r="H350" s="43">
        <v>44926</v>
      </c>
      <c r="I350" s="3"/>
    </row>
    <row r="351" spans="1:9" ht="15.6" x14ac:dyDescent="0.3">
      <c r="A351" s="23">
        <v>319</v>
      </c>
      <c r="B351" s="41" t="s">
        <v>522</v>
      </c>
      <c r="C351" s="41" t="s">
        <v>518</v>
      </c>
      <c r="D351" s="42">
        <v>1948</v>
      </c>
      <c r="E351" s="43">
        <v>42003</v>
      </c>
      <c r="F351" s="38">
        <v>385.2</v>
      </c>
      <c r="G351" s="40">
        <v>17</v>
      </c>
      <c r="H351" s="43">
        <v>44926</v>
      </c>
      <c r="I351" s="3"/>
    </row>
    <row r="352" spans="1:9" ht="15.6" x14ac:dyDescent="0.3">
      <c r="A352" s="23">
        <v>320</v>
      </c>
      <c r="B352" s="41" t="s">
        <v>522</v>
      </c>
      <c r="C352" s="41" t="s">
        <v>519</v>
      </c>
      <c r="D352" s="42">
        <v>1937</v>
      </c>
      <c r="E352" s="43">
        <v>42003</v>
      </c>
      <c r="F352" s="38">
        <v>425.6</v>
      </c>
      <c r="G352" s="40">
        <v>13</v>
      </c>
      <c r="H352" s="43">
        <v>44926</v>
      </c>
      <c r="I352" s="3"/>
    </row>
    <row r="353" spans="1:9" ht="15.6" x14ac:dyDescent="0.3">
      <c r="A353" s="23">
        <v>321</v>
      </c>
      <c r="B353" s="41" t="s">
        <v>522</v>
      </c>
      <c r="C353" s="41" t="s">
        <v>520</v>
      </c>
      <c r="D353" s="42">
        <v>1937</v>
      </c>
      <c r="E353" s="43">
        <v>42003</v>
      </c>
      <c r="F353" s="38">
        <v>611.70000000000005</v>
      </c>
      <c r="G353" s="40">
        <v>23</v>
      </c>
      <c r="H353" s="43">
        <v>44926</v>
      </c>
      <c r="I353" s="3"/>
    </row>
    <row r="354" spans="1:9" ht="15.6" x14ac:dyDescent="0.3">
      <c r="A354" s="23">
        <v>322</v>
      </c>
      <c r="B354" s="41" t="s">
        <v>522</v>
      </c>
      <c r="C354" s="41" t="s">
        <v>521</v>
      </c>
      <c r="D354" s="42">
        <v>1965</v>
      </c>
      <c r="E354" s="43">
        <v>42727</v>
      </c>
      <c r="F354" s="38">
        <v>526.79999999999995</v>
      </c>
      <c r="G354" s="40">
        <v>43</v>
      </c>
      <c r="H354" s="43">
        <v>44926</v>
      </c>
      <c r="I354" s="3"/>
    </row>
    <row r="355" spans="1:9" ht="15.6" x14ac:dyDescent="0.3">
      <c r="A355" s="23">
        <v>323</v>
      </c>
      <c r="B355" s="41" t="s">
        <v>522</v>
      </c>
      <c r="C355" s="41" t="s">
        <v>524</v>
      </c>
      <c r="D355" s="42">
        <v>1986</v>
      </c>
      <c r="E355" s="43">
        <v>42704</v>
      </c>
      <c r="F355" s="38">
        <v>292.10000000000002</v>
      </c>
      <c r="G355" s="40">
        <v>16</v>
      </c>
      <c r="H355" s="43">
        <v>44926</v>
      </c>
      <c r="I355" s="3"/>
    </row>
    <row r="356" spans="1:9" ht="15.6" x14ac:dyDescent="0.3">
      <c r="A356" s="23">
        <v>324</v>
      </c>
      <c r="B356" s="41" t="s">
        <v>522</v>
      </c>
      <c r="C356" s="41" t="s">
        <v>523</v>
      </c>
      <c r="D356" s="42">
        <v>1942</v>
      </c>
      <c r="E356" s="43">
        <v>42704</v>
      </c>
      <c r="F356" s="38">
        <v>67.900000000000006</v>
      </c>
      <c r="G356" s="40">
        <v>2</v>
      </c>
      <c r="H356" s="43">
        <v>44926</v>
      </c>
      <c r="I356" s="3"/>
    </row>
    <row r="357" spans="1:9" ht="18.75" customHeight="1" x14ac:dyDescent="0.3">
      <c r="A357" s="121" t="s">
        <v>397</v>
      </c>
      <c r="B357" s="121"/>
      <c r="C357" s="121"/>
      <c r="D357" s="49" t="s">
        <v>294</v>
      </c>
      <c r="E357" s="45" t="s">
        <v>294</v>
      </c>
      <c r="F357" s="38">
        <f>SUM(F358)</f>
        <v>165.5</v>
      </c>
      <c r="G357" s="40">
        <f>SUM(G358)</f>
        <v>6</v>
      </c>
      <c r="H357" s="45" t="s">
        <v>294</v>
      </c>
      <c r="I357" s="3"/>
    </row>
    <row r="358" spans="1:9" ht="15.6" x14ac:dyDescent="0.3">
      <c r="A358" s="23">
        <v>325</v>
      </c>
      <c r="B358" s="41" t="s">
        <v>526</v>
      </c>
      <c r="C358" s="41" t="s">
        <v>525</v>
      </c>
      <c r="D358" s="42">
        <v>1954</v>
      </c>
      <c r="E358" s="43">
        <v>41688</v>
      </c>
      <c r="F358" s="38">
        <v>165.5</v>
      </c>
      <c r="G358" s="40">
        <v>6</v>
      </c>
      <c r="H358" s="43">
        <v>45657</v>
      </c>
      <c r="I358" s="3"/>
    </row>
    <row r="359" spans="1:9" ht="18.75" customHeight="1" x14ac:dyDescent="0.3">
      <c r="A359" s="121" t="s">
        <v>398</v>
      </c>
      <c r="B359" s="121"/>
      <c r="C359" s="121"/>
      <c r="D359" s="49" t="s">
        <v>294</v>
      </c>
      <c r="E359" s="45" t="s">
        <v>294</v>
      </c>
      <c r="F359" s="38">
        <f>SUM(F360:F366)</f>
        <v>2107.2999999999997</v>
      </c>
      <c r="G359" s="40">
        <f>SUM(G360:G366)</f>
        <v>76</v>
      </c>
      <c r="H359" s="45" t="s">
        <v>294</v>
      </c>
      <c r="I359" s="3"/>
    </row>
    <row r="360" spans="1:9" ht="15.6" x14ac:dyDescent="0.3">
      <c r="A360" s="23">
        <v>326</v>
      </c>
      <c r="B360" s="41" t="s">
        <v>527</v>
      </c>
      <c r="C360" s="41" t="s">
        <v>528</v>
      </c>
      <c r="D360" s="42">
        <v>1957</v>
      </c>
      <c r="E360" s="43">
        <v>42369</v>
      </c>
      <c r="F360" s="38">
        <v>292.3</v>
      </c>
      <c r="G360" s="40">
        <v>9</v>
      </c>
      <c r="H360" s="43">
        <v>44561</v>
      </c>
      <c r="I360" s="3"/>
    </row>
    <row r="361" spans="1:9" ht="15.6" x14ac:dyDescent="0.3">
      <c r="A361" s="23">
        <v>327</v>
      </c>
      <c r="B361" s="41" t="s">
        <v>527</v>
      </c>
      <c r="C361" s="41" t="s">
        <v>529</v>
      </c>
      <c r="D361" s="42">
        <v>1954</v>
      </c>
      <c r="E361" s="43">
        <v>40953</v>
      </c>
      <c r="F361" s="38">
        <v>334.4</v>
      </c>
      <c r="G361" s="40">
        <v>14</v>
      </c>
      <c r="H361" s="43">
        <v>44561</v>
      </c>
      <c r="I361" s="3"/>
    </row>
    <row r="362" spans="1:9" ht="15.6" x14ac:dyDescent="0.3">
      <c r="A362" s="23">
        <v>328</v>
      </c>
      <c r="B362" s="41" t="s">
        <v>527</v>
      </c>
      <c r="C362" s="41" t="s">
        <v>530</v>
      </c>
      <c r="D362" s="42">
        <v>1964</v>
      </c>
      <c r="E362" s="43">
        <v>41130</v>
      </c>
      <c r="F362" s="38">
        <v>361.1</v>
      </c>
      <c r="G362" s="40">
        <v>13</v>
      </c>
      <c r="H362" s="43">
        <v>44561</v>
      </c>
      <c r="I362" s="3"/>
    </row>
    <row r="363" spans="1:9" ht="15.6" x14ac:dyDescent="0.3">
      <c r="A363" s="23">
        <v>329</v>
      </c>
      <c r="B363" s="41" t="s">
        <v>527</v>
      </c>
      <c r="C363" s="41" t="s">
        <v>531</v>
      </c>
      <c r="D363" s="42">
        <v>1954</v>
      </c>
      <c r="E363" s="43">
        <v>41627</v>
      </c>
      <c r="F363" s="38">
        <v>264.89999999999998</v>
      </c>
      <c r="G363" s="40">
        <v>9</v>
      </c>
      <c r="H363" s="43">
        <v>44561</v>
      </c>
      <c r="I363" s="3"/>
    </row>
    <row r="364" spans="1:9" ht="15.6" x14ac:dyDescent="0.3">
      <c r="A364" s="23">
        <v>330</v>
      </c>
      <c r="B364" s="41" t="s">
        <v>527</v>
      </c>
      <c r="C364" s="41" t="s">
        <v>532</v>
      </c>
      <c r="D364" s="42">
        <v>1954</v>
      </c>
      <c r="E364" s="43">
        <v>42067</v>
      </c>
      <c r="F364" s="38">
        <v>242.8</v>
      </c>
      <c r="G364" s="40">
        <v>4</v>
      </c>
      <c r="H364" s="43">
        <v>44561</v>
      </c>
      <c r="I364" s="3"/>
    </row>
    <row r="365" spans="1:9" ht="15.6" x14ac:dyDescent="0.3">
      <c r="A365" s="23">
        <v>331</v>
      </c>
      <c r="B365" s="41" t="s">
        <v>527</v>
      </c>
      <c r="C365" s="41" t="s">
        <v>533</v>
      </c>
      <c r="D365" s="42">
        <v>1917</v>
      </c>
      <c r="E365" s="43">
        <v>41627</v>
      </c>
      <c r="F365" s="38">
        <v>393.6</v>
      </c>
      <c r="G365" s="40">
        <v>20</v>
      </c>
      <c r="H365" s="43">
        <v>44561</v>
      </c>
      <c r="I365" s="3"/>
    </row>
    <row r="366" spans="1:9" ht="15.6" x14ac:dyDescent="0.3">
      <c r="A366" s="23">
        <v>332</v>
      </c>
      <c r="B366" s="41" t="s">
        <v>527</v>
      </c>
      <c r="C366" s="41" t="s">
        <v>534</v>
      </c>
      <c r="D366" s="42">
        <v>1917</v>
      </c>
      <c r="E366" s="43">
        <v>41439</v>
      </c>
      <c r="F366" s="38">
        <v>218.2</v>
      </c>
      <c r="G366" s="40">
        <v>7</v>
      </c>
      <c r="H366" s="43">
        <v>44561</v>
      </c>
      <c r="I366" s="3"/>
    </row>
    <row r="367" spans="1:9" ht="18.75" customHeight="1" x14ac:dyDescent="0.3">
      <c r="A367" s="121" t="s">
        <v>399</v>
      </c>
      <c r="B367" s="121"/>
      <c r="C367" s="121"/>
      <c r="D367" s="49" t="s">
        <v>294</v>
      </c>
      <c r="E367" s="45" t="s">
        <v>294</v>
      </c>
      <c r="F367" s="38">
        <f>SUM(F368)</f>
        <v>147.30000000000001</v>
      </c>
      <c r="G367" s="40">
        <f>SUM(G368)</f>
        <v>7</v>
      </c>
      <c r="H367" s="45" t="s">
        <v>294</v>
      </c>
      <c r="I367" s="3"/>
    </row>
    <row r="368" spans="1:9" ht="15.6" x14ac:dyDescent="0.3">
      <c r="A368" s="23">
        <v>333</v>
      </c>
      <c r="B368" s="41" t="s">
        <v>442</v>
      </c>
      <c r="C368" s="41" t="s">
        <v>255</v>
      </c>
      <c r="D368" s="42">
        <v>1917</v>
      </c>
      <c r="E368" s="43">
        <v>41095</v>
      </c>
      <c r="F368" s="38">
        <v>147.30000000000001</v>
      </c>
      <c r="G368" s="40">
        <v>7</v>
      </c>
      <c r="H368" s="43">
        <v>45291</v>
      </c>
      <c r="I368" s="3"/>
    </row>
    <row r="369" spans="1:9" ht="18.75" customHeight="1" x14ac:dyDescent="0.3">
      <c r="A369" s="121" t="s">
        <v>400</v>
      </c>
      <c r="B369" s="121"/>
      <c r="C369" s="121"/>
      <c r="D369" s="49" t="s">
        <v>294</v>
      </c>
      <c r="E369" s="45" t="s">
        <v>294</v>
      </c>
      <c r="F369" s="38">
        <f>SUM(F370)</f>
        <v>238.2</v>
      </c>
      <c r="G369" s="40">
        <f>SUM(G370)</f>
        <v>6</v>
      </c>
      <c r="H369" s="45" t="s">
        <v>294</v>
      </c>
      <c r="I369" s="3"/>
    </row>
    <row r="370" spans="1:9" ht="15.6" x14ac:dyDescent="0.3">
      <c r="A370" s="23">
        <v>334</v>
      </c>
      <c r="B370" s="41" t="s">
        <v>443</v>
      </c>
      <c r="C370" s="41" t="s">
        <v>256</v>
      </c>
      <c r="D370" s="42">
        <v>1965</v>
      </c>
      <c r="E370" s="43">
        <v>41771</v>
      </c>
      <c r="F370" s="38">
        <v>238.2</v>
      </c>
      <c r="G370" s="40">
        <v>6</v>
      </c>
      <c r="H370" s="43">
        <v>44561</v>
      </c>
      <c r="I370" s="3"/>
    </row>
    <row r="371" spans="1:9" ht="18.75" customHeight="1" x14ac:dyDescent="0.3">
      <c r="A371" s="121" t="s">
        <v>401</v>
      </c>
      <c r="B371" s="121"/>
      <c r="C371" s="121"/>
      <c r="D371" s="49" t="s">
        <v>294</v>
      </c>
      <c r="E371" s="45" t="s">
        <v>294</v>
      </c>
      <c r="F371" s="38">
        <f>SUM(F372:F377)</f>
        <v>1401.5</v>
      </c>
      <c r="G371" s="40">
        <f>SUM(G372:G377)</f>
        <v>75</v>
      </c>
      <c r="H371" s="45" t="s">
        <v>294</v>
      </c>
      <c r="I371" s="3"/>
    </row>
    <row r="372" spans="1:9" ht="15.6" x14ac:dyDescent="0.3">
      <c r="A372" s="23">
        <v>335</v>
      </c>
      <c r="B372" s="41" t="s">
        <v>444</v>
      </c>
      <c r="C372" s="41" t="s">
        <v>257</v>
      </c>
      <c r="D372" s="42">
        <v>1985</v>
      </c>
      <c r="E372" s="43">
        <v>42681</v>
      </c>
      <c r="F372" s="38">
        <v>177.7</v>
      </c>
      <c r="G372" s="40">
        <v>17</v>
      </c>
      <c r="H372" s="43">
        <v>43830</v>
      </c>
      <c r="I372" s="3"/>
    </row>
    <row r="373" spans="1:9" ht="15.6" x14ac:dyDescent="0.3">
      <c r="A373" s="23">
        <v>336</v>
      </c>
      <c r="B373" s="41" t="s">
        <v>444</v>
      </c>
      <c r="C373" s="41" t="s">
        <v>258</v>
      </c>
      <c r="D373" s="42">
        <v>1961</v>
      </c>
      <c r="E373" s="43">
        <v>42681</v>
      </c>
      <c r="F373" s="38">
        <v>235.9</v>
      </c>
      <c r="G373" s="40">
        <v>11</v>
      </c>
      <c r="H373" s="43">
        <v>43830</v>
      </c>
      <c r="I373" s="3"/>
    </row>
    <row r="374" spans="1:9" ht="15.6" x14ac:dyDescent="0.3">
      <c r="A374" s="23">
        <v>337</v>
      </c>
      <c r="B374" s="41" t="s">
        <v>444</v>
      </c>
      <c r="C374" s="41" t="s">
        <v>259</v>
      </c>
      <c r="D374" s="42">
        <v>1957</v>
      </c>
      <c r="E374" s="43">
        <v>41943</v>
      </c>
      <c r="F374" s="38">
        <v>420.8</v>
      </c>
      <c r="G374" s="40">
        <v>15</v>
      </c>
      <c r="H374" s="43">
        <v>43830</v>
      </c>
      <c r="I374" s="3"/>
    </row>
    <row r="375" spans="1:9" ht="15.6" x14ac:dyDescent="0.3">
      <c r="A375" s="23">
        <v>338</v>
      </c>
      <c r="B375" s="41" t="s">
        <v>444</v>
      </c>
      <c r="C375" s="41" t="s">
        <v>260</v>
      </c>
      <c r="D375" s="42">
        <v>1939</v>
      </c>
      <c r="E375" s="43">
        <v>41943</v>
      </c>
      <c r="F375" s="38">
        <v>254.4</v>
      </c>
      <c r="G375" s="40">
        <v>14</v>
      </c>
      <c r="H375" s="43">
        <v>43830</v>
      </c>
      <c r="I375" s="3"/>
    </row>
    <row r="376" spans="1:9" ht="15.6" x14ac:dyDescent="0.3">
      <c r="A376" s="23">
        <v>339</v>
      </c>
      <c r="B376" s="41" t="s">
        <v>444</v>
      </c>
      <c r="C376" s="41" t="s">
        <v>261</v>
      </c>
      <c r="D376" s="42">
        <v>1940</v>
      </c>
      <c r="E376" s="43">
        <v>42003</v>
      </c>
      <c r="F376" s="38">
        <v>152.1</v>
      </c>
      <c r="G376" s="40">
        <v>6</v>
      </c>
      <c r="H376" s="43">
        <v>43830</v>
      </c>
      <c r="I376" s="3"/>
    </row>
    <row r="377" spans="1:9" ht="15.6" x14ac:dyDescent="0.3">
      <c r="A377" s="23">
        <v>340</v>
      </c>
      <c r="B377" s="41" t="s">
        <v>444</v>
      </c>
      <c r="C377" s="41" t="s">
        <v>262</v>
      </c>
      <c r="D377" s="42">
        <v>1917</v>
      </c>
      <c r="E377" s="43">
        <v>41971</v>
      </c>
      <c r="F377" s="38">
        <v>160.6</v>
      </c>
      <c r="G377" s="40">
        <v>12</v>
      </c>
      <c r="H377" s="43">
        <v>43830</v>
      </c>
      <c r="I377" s="3"/>
    </row>
    <row r="378" spans="1:9" ht="15.6" customHeight="1" x14ac:dyDescent="0.25">
      <c r="A378" s="124"/>
      <c r="B378" s="124"/>
      <c r="C378" s="124"/>
      <c r="D378" s="9"/>
      <c r="E378" s="9"/>
      <c r="F378" s="9"/>
      <c r="G378" s="9"/>
      <c r="H378" s="52"/>
    </row>
    <row r="379" spans="1:9" ht="15.6" customHeight="1" x14ac:dyDescent="0.25">
      <c r="A379" s="124"/>
      <c r="B379" s="124"/>
      <c r="C379" s="124"/>
      <c r="D379" s="10"/>
      <c r="E379" s="9"/>
      <c r="F379" s="9"/>
      <c r="G379" s="9"/>
      <c r="H379" s="9"/>
    </row>
  </sheetData>
  <autoFilter ref="A9:H377">
    <filterColumn colId="5" showButton="0"/>
  </autoFilter>
  <mergeCells count="39">
    <mergeCell ref="A378:C379"/>
    <mergeCell ref="F7:H7"/>
    <mergeCell ref="A9:A10"/>
    <mergeCell ref="B9:B10"/>
    <mergeCell ref="C9:C10"/>
    <mergeCell ref="F9:G9"/>
    <mergeCell ref="A8:H8"/>
    <mergeCell ref="A367:C367"/>
    <mergeCell ref="A369:C369"/>
    <mergeCell ref="A371:C371"/>
    <mergeCell ref="A140:C140"/>
    <mergeCell ref="A153:C153"/>
    <mergeCell ref="A166:C166"/>
    <mergeCell ref="A261:C261"/>
    <mergeCell ref="A306:C306"/>
    <mergeCell ref="A334:C334"/>
    <mergeCell ref="A336:C336"/>
    <mergeCell ref="A357:C357"/>
    <mergeCell ref="A359:C359"/>
    <mergeCell ref="A135:C135"/>
    <mergeCell ref="A38:C38"/>
    <mergeCell ref="A52:C52"/>
    <mergeCell ref="A54:C54"/>
    <mergeCell ref="A88:C88"/>
    <mergeCell ref="A98:C98"/>
    <mergeCell ref="E1:H1"/>
    <mergeCell ref="A116:C116"/>
    <mergeCell ref="A119:C119"/>
    <mergeCell ref="A124:C124"/>
    <mergeCell ref="A132:C132"/>
    <mergeCell ref="A11:C11"/>
    <mergeCell ref="A12:C12"/>
    <mergeCell ref="A15:C15"/>
    <mergeCell ref="A18:C18"/>
    <mergeCell ref="A31:C31"/>
    <mergeCell ref="F5:H5"/>
    <mergeCell ref="E2:H2"/>
    <mergeCell ref="E4:H4"/>
    <mergeCell ref="E3:I3"/>
  </mergeCells>
  <pageMargins left="1.1811023622047245" right="0.59055118110236227" top="0.78740157480314965" bottom="0.78740157480314965" header="0.59055118110236227" footer="0.31496062992125984"/>
  <pageSetup paperSize="9" scale="49" firstPageNumber="31" fitToHeight="11" orientation="portrait" useFirstPageNumber="1" r:id="rId1"/>
  <headerFooter>
    <oddHeader>&amp;C&amp;12&amp;P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view="pageBreakPreview" zoomScale="80" zoomScaleNormal="69" zoomScaleSheetLayoutView="80" workbookViewId="0">
      <selection activeCell="B32" sqref="B32"/>
    </sheetView>
  </sheetViews>
  <sheetFormatPr defaultColWidth="8.88671875" defaultRowHeight="13.8" x14ac:dyDescent="0.25"/>
  <cols>
    <col min="1" max="1" width="4.6640625" style="73" customWidth="1"/>
    <col min="2" max="2" width="50.6640625" style="76" customWidth="1"/>
    <col min="3" max="3" width="20.6640625" style="73" customWidth="1"/>
    <col min="4" max="9" width="20.6640625" style="73" hidden="1" customWidth="1"/>
    <col min="10" max="19" width="20.6640625" style="73" customWidth="1"/>
    <col min="20" max="16384" width="8.88671875" style="73"/>
  </cols>
  <sheetData>
    <row r="1" spans="1:19" ht="15.75" customHeight="1" x14ac:dyDescent="0.3">
      <c r="B1" s="73"/>
      <c r="D1" s="74"/>
      <c r="E1" s="75"/>
      <c r="F1" s="75"/>
      <c r="Q1" s="139" t="s">
        <v>339</v>
      </c>
      <c r="R1" s="139"/>
      <c r="S1" s="139"/>
    </row>
    <row r="2" spans="1:19" ht="15.75" customHeight="1" x14ac:dyDescent="0.3">
      <c r="B2" s="73"/>
      <c r="D2" s="74"/>
      <c r="E2" s="75"/>
      <c r="F2" s="75"/>
      <c r="Q2" s="139" t="s">
        <v>7</v>
      </c>
      <c r="R2" s="139"/>
      <c r="S2" s="139"/>
    </row>
    <row r="3" spans="1:19" ht="15.75" customHeight="1" x14ac:dyDescent="0.3">
      <c r="B3" s="73"/>
      <c r="D3" s="74"/>
      <c r="E3" s="75"/>
      <c r="F3" s="75"/>
      <c r="Q3" s="139" t="s">
        <v>579</v>
      </c>
      <c r="R3" s="139"/>
      <c r="S3" s="139"/>
    </row>
    <row r="4" spans="1:19" ht="15.6" x14ac:dyDescent="0.3">
      <c r="B4" s="73"/>
      <c r="D4" s="74"/>
      <c r="E4" s="75"/>
      <c r="F4" s="75"/>
      <c r="Q4" s="139" t="s">
        <v>578</v>
      </c>
      <c r="R4" s="139"/>
      <c r="S4" s="139"/>
    </row>
    <row r="5" spans="1:19" x14ac:dyDescent="0.25">
      <c r="Q5" s="137"/>
      <c r="R5" s="137"/>
      <c r="S5" s="137"/>
    </row>
    <row r="6" spans="1:19" x14ac:dyDescent="0.25">
      <c r="Q6" s="137"/>
      <c r="R6" s="137"/>
      <c r="S6" s="137"/>
    </row>
    <row r="7" spans="1:19" ht="18.75" customHeight="1" x14ac:dyDescent="0.25">
      <c r="A7" s="92"/>
      <c r="B7" s="140" t="s">
        <v>0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</row>
    <row r="9" spans="1:19" ht="50.1" customHeight="1" x14ac:dyDescent="0.25">
      <c r="A9" s="132" t="s">
        <v>1</v>
      </c>
      <c r="B9" s="130" t="s">
        <v>2</v>
      </c>
      <c r="C9" s="130" t="s">
        <v>580</v>
      </c>
      <c r="D9" s="130" t="s">
        <v>319</v>
      </c>
      <c r="E9" s="130"/>
      <c r="F9" s="130"/>
      <c r="G9" s="130" t="s">
        <v>320</v>
      </c>
      <c r="H9" s="130"/>
      <c r="I9" s="130"/>
      <c r="J9" s="130" t="s">
        <v>321</v>
      </c>
      <c r="K9" s="130"/>
      <c r="L9" s="130"/>
      <c r="M9" s="130"/>
      <c r="N9" s="130" t="s">
        <v>322</v>
      </c>
      <c r="O9" s="130"/>
      <c r="P9" s="130"/>
      <c r="Q9" s="130" t="s">
        <v>323</v>
      </c>
      <c r="R9" s="130"/>
      <c r="S9" s="130"/>
    </row>
    <row r="10" spans="1:19" ht="16.5" customHeight="1" x14ac:dyDescent="0.25">
      <c r="A10" s="133"/>
      <c r="B10" s="130"/>
      <c r="C10" s="130"/>
      <c r="D10" s="131" t="s">
        <v>3</v>
      </c>
      <c r="E10" s="131" t="s">
        <v>324</v>
      </c>
      <c r="F10" s="131"/>
      <c r="G10" s="131" t="s">
        <v>3</v>
      </c>
      <c r="H10" s="131" t="s">
        <v>324</v>
      </c>
      <c r="I10" s="131"/>
      <c r="J10" s="131" t="s">
        <v>535</v>
      </c>
      <c r="K10" s="131" t="s">
        <v>324</v>
      </c>
      <c r="L10" s="131"/>
      <c r="M10" s="131"/>
      <c r="N10" s="130" t="s">
        <v>535</v>
      </c>
      <c r="O10" s="130" t="s">
        <v>324</v>
      </c>
      <c r="P10" s="130"/>
      <c r="Q10" s="130" t="s">
        <v>535</v>
      </c>
      <c r="R10" s="130" t="s">
        <v>324</v>
      </c>
      <c r="S10" s="130"/>
    </row>
    <row r="11" spans="1:19" ht="123" customHeight="1" x14ac:dyDescent="0.25">
      <c r="A11" s="133"/>
      <c r="B11" s="130"/>
      <c r="C11" s="130"/>
      <c r="D11" s="131"/>
      <c r="E11" s="95" t="s">
        <v>325</v>
      </c>
      <c r="F11" s="95" t="s">
        <v>326</v>
      </c>
      <c r="G11" s="131"/>
      <c r="H11" s="95" t="s">
        <v>327</v>
      </c>
      <c r="I11" s="95" t="s">
        <v>328</v>
      </c>
      <c r="J11" s="131"/>
      <c r="K11" s="95" t="s">
        <v>329</v>
      </c>
      <c r="L11" s="95" t="s">
        <v>445</v>
      </c>
      <c r="M11" s="95" t="s">
        <v>330</v>
      </c>
      <c r="N11" s="130"/>
      <c r="O11" s="95" t="s">
        <v>331</v>
      </c>
      <c r="P11" s="95" t="s">
        <v>332</v>
      </c>
      <c r="Q11" s="130"/>
      <c r="R11" s="95" t="s">
        <v>333</v>
      </c>
      <c r="S11" s="95" t="s">
        <v>334</v>
      </c>
    </row>
    <row r="12" spans="1:19" ht="19.95" customHeight="1" x14ac:dyDescent="0.25">
      <c r="A12" s="134"/>
      <c r="B12" s="130"/>
      <c r="C12" s="96" t="s">
        <v>335</v>
      </c>
      <c r="D12" s="96" t="s">
        <v>336</v>
      </c>
      <c r="E12" s="96" t="s">
        <v>336</v>
      </c>
      <c r="F12" s="96" t="s">
        <v>336</v>
      </c>
      <c r="G12" s="96" t="s">
        <v>5</v>
      </c>
      <c r="H12" s="96" t="s">
        <v>5</v>
      </c>
      <c r="I12" s="96" t="s">
        <v>5</v>
      </c>
      <c r="J12" s="96" t="s">
        <v>6</v>
      </c>
      <c r="K12" s="96" t="s">
        <v>6</v>
      </c>
      <c r="L12" s="96" t="s">
        <v>6</v>
      </c>
      <c r="M12" s="96" t="s">
        <v>6</v>
      </c>
      <c r="N12" s="95" t="s">
        <v>6</v>
      </c>
      <c r="O12" s="96" t="s">
        <v>6</v>
      </c>
      <c r="P12" s="95" t="s">
        <v>6</v>
      </c>
      <c r="Q12" s="95" t="s">
        <v>6</v>
      </c>
      <c r="R12" s="95" t="s">
        <v>6</v>
      </c>
      <c r="S12" s="95" t="s">
        <v>6</v>
      </c>
    </row>
    <row r="13" spans="1:19" ht="67.2" customHeight="1" x14ac:dyDescent="0.25">
      <c r="A13" s="77"/>
      <c r="B13" s="62" t="s">
        <v>446</v>
      </c>
      <c r="C13" s="63">
        <f t="shared" ref="C13:S13" si="0">SUM(C14,C20,C24,C29,C35,C45)</f>
        <v>4752</v>
      </c>
      <c r="D13" s="63">
        <f t="shared" si="0"/>
        <v>2200</v>
      </c>
      <c r="E13" s="63">
        <f t="shared" si="0"/>
        <v>1350</v>
      </c>
      <c r="F13" s="63">
        <f t="shared" si="0"/>
        <v>850</v>
      </c>
      <c r="G13" s="64">
        <f t="shared" si="0"/>
        <v>84431.19</v>
      </c>
      <c r="H13" s="64">
        <f t="shared" si="0"/>
        <v>53769.700000000004</v>
      </c>
      <c r="I13" s="64">
        <f t="shared" si="0"/>
        <v>30661.490000000005</v>
      </c>
      <c r="J13" s="64">
        <f t="shared" si="0"/>
        <v>3779704298.4199996</v>
      </c>
      <c r="K13" s="64">
        <f t="shared" si="0"/>
        <v>3258322047.4300003</v>
      </c>
      <c r="L13" s="64">
        <f t="shared" si="0"/>
        <v>521382250.98999989</v>
      </c>
      <c r="M13" s="64">
        <f t="shared" si="0"/>
        <v>0</v>
      </c>
      <c r="N13" s="64">
        <f t="shared" si="0"/>
        <v>0</v>
      </c>
      <c r="O13" s="64">
        <f t="shared" si="0"/>
        <v>0</v>
      </c>
      <c r="P13" s="64">
        <f t="shared" si="0"/>
        <v>0</v>
      </c>
      <c r="Q13" s="64">
        <f t="shared" si="0"/>
        <v>0</v>
      </c>
      <c r="R13" s="64">
        <f t="shared" si="0"/>
        <v>0</v>
      </c>
      <c r="S13" s="64">
        <f t="shared" si="0"/>
        <v>0</v>
      </c>
    </row>
    <row r="14" spans="1:19" ht="18.75" customHeight="1" x14ac:dyDescent="0.25">
      <c r="A14" s="77"/>
      <c r="B14" s="62" t="s">
        <v>447</v>
      </c>
      <c r="C14" s="63">
        <f t="shared" ref="C14:S14" si="1">SUM(C15:C19)</f>
        <v>387</v>
      </c>
      <c r="D14" s="63">
        <f t="shared" si="1"/>
        <v>181</v>
      </c>
      <c r="E14" s="63">
        <f t="shared" si="1"/>
        <v>125</v>
      </c>
      <c r="F14" s="63">
        <f t="shared" si="1"/>
        <v>56</v>
      </c>
      <c r="G14" s="64">
        <f t="shared" si="1"/>
        <v>6167.47</v>
      </c>
      <c r="H14" s="64">
        <f t="shared" si="1"/>
        <v>4206.9799999999996</v>
      </c>
      <c r="I14" s="64">
        <f t="shared" si="1"/>
        <v>1960.4899999999998</v>
      </c>
      <c r="J14" s="64">
        <f t="shared" si="1"/>
        <v>290954468.45999998</v>
      </c>
      <c r="K14" s="64">
        <f t="shared" si="1"/>
        <v>238011610.14999998</v>
      </c>
      <c r="L14" s="64">
        <f t="shared" si="1"/>
        <v>52942858.309999995</v>
      </c>
      <c r="M14" s="64">
        <f t="shared" si="1"/>
        <v>0</v>
      </c>
      <c r="N14" s="64">
        <f t="shared" si="1"/>
        <v>0</v>
      </c>
      <c r="O14" s="64">
        <f t="shared" si="1"/>
        <v>0</v>
      </c>
      <c r="P14" s="64">
        <f t="shared" si="1"/>
        <v>0</v>
      </c>
      <c r="Q14" s="64">
        <f t="shared" si="1"/>
        <v>0</v>
      </c>
      <c r="R14" s="64">
        <f t="shared" si="1"/>
        <v>0</v>
      </c>
      <c r="S14" s="64">
        <f t="shared" si="1"/>
        <v>0</v>
      </c>
    </row>
    <row r="15" spans="1:19" ht="18" x14ac:dyDescent="0.25">
      <c r="A15" s="77">
        <v>1</v>
      </c>
      <c r="B15" s="62" t="s">
        <v>453</v>
      </c>
      <c r="C15" s="63">
        <v>79</v>
      </c>
      <c r="D15" s="63">
        <f>E15+F15</f>
        <v>26</v>
      </c>
      <c r="E15" s="63">
        <v>9</v>
      </c>
      <c r="F15" s="63">
        <v>17</v>
      </c>
      <c r="G15" s="64">
        <f>H15+I15</f>
        <v>1209.4000000000001</v>
      </c>
      <c r="H15" s="64">
        <v>518.4</v>
      </c>
      <c r="I15" s="64">
        <v>691</v>
      </c>
      <c r="J15" s="64">
        <f>K15+L15+M15</f>
        <v>53439212</v>
      </c>
      <c r="K15" s="64">
        <v>46672499.630000003</v>
      </c>
      <c r="L15" s="64">
        <v>6766712.3700000001</v>
      </c>
      <c r="M15" s="64">
        <v>0</v>
      </c>
      <c r="N15" s="64">
        <f>O15+P15</f>
        <v>0</v>
      </c>
      <c r="O15" s="64">
        <v>0</v>
      </c>
      <c r="P15" s="64">
        <v>0</v>
      </c>
      <c r="Q15" s="64">
        <f>R15+S15</f>
        <v>0</v>
      </c>
      <c r="R15" s="64">
        <v>0</v>
      </c>
      <c r="S15" s="64">
        <v>0</v>
      </c>
    </row>
    <row r="16" spans="1:19" ht="18" x14ac:dyDescent="0.25">
      <c r="A16" s="77">
        <v>2</v>
      </c>
      <c r="B16" s="62" t="s">
        <v>454</v>
      </c>
      <c r="C16" s="63">
        <v>135</v>
      </c>
      <c r="D16" s="63">
        <f>E16+F16</f>
        <v>61</v>
      </c>
      <c r="E16" s="63">
        <v>47</v>
      </c>
      <c r="F16" s="63">
        <v>14</v>
      </c>
      <c r="G16" s="64">
        <f>H16+I16</f>
        <v>2200.84</v>
      </c>
      <c r="H16" s="64">
        <v>1733.95</v>
      </c>
      <c r="I16" s="64">
        <v>466.89</v>
      </c>
      <c r="J16" s="64">
        <f>K16+L16+M16</f>
        <v>97388507.929999992</v>
      </c>
      <c r="K16" s="64">
        <v>84933606.819999993</v>
      </c>
      <c r="L16" s="64">
        <v>12454901.109999999</v>
      </c>
      <c r="M16" s="64">
        <v>0</v>
      </c>
      <c r="N16" s="64">
        <f>O16+P16</f>
        <v>0</v>
      </c>
      <c r="O16" s="64">
        <v>0</v>
      </c>
      <c r="P16" s="64">
        <v>0</v>
      </c>
      <c r="Q16" s="64">
        <f>R16+S16</f>
        <v>0</v>
      </c>
      <c r="R16" s="64">
        <v>0</v>
      </c>
      <c r="S16" s="64">
        <v>0</v>
      </c>
    </row>
    <row r="17" spans="1:19" ht="18" x14ac:dyDescent="0.25">
      <c r="A17" s="77">
        <v>3</v>
      </c>
      <c r="B17" s="62" t="s">
        <v>457</v>
      </c>
      <c r="C17" s="63">
        <v>62</v>
      </c>
      <c r="D17" s="63">
        <f>E17+F17</f>
        <v>25</v>
      </c>
      <c r="E17" s="63">
        <v>17</v>
      </c>
      <c r="F17" s="63">
        <v>8</v>
      </c>
      <c r="G17" s="64">
        <f>H17+I17</f>
        <v>810.83</v>
      </c>
      <c r="H17" s="64">
        <v>531.33000000000004</v>
      </c>
      <c r="I17" s="64">
        <v>279.5</v>
      </c>
      <c r="J17" s="64">
        <f>K17+L17+M17</f>
        <v>37000050.009999998</v>
      </c>
      <c r="K17" s="64">
        <v>31291105.41</v>
      </c>
      <c r="L17" s="64">
        <v>5708944.5999999996</v>
      </c>
      <c r="M17" s="64">
        <v>0</v>
      </c>
      <c r="N17" s="64">
        <f>O17+P17</f>
        <v>0</v>
      </c>
      <c r="O17" s="64">
        <v>0</v>
      </c>
      <c r="P17" s="64">
        <v>0</v>
      </c>
      <c r="Q17" s="64">
        <f>R17+S17</f>
        <v>0</v>
      </c>
      <c r="R17" s="64">
        <v>0</v>
      </c>
      <c r="S17" s="64">
        <v>0</v>
      </c>
    </row>
    <row r="18" spans="1:19" ht="18" x14ac:dyDescent="0.25">
      <c r="A18" s="77">
        <v>4</v>
      </c>
      <c r="B18" s="62" t="s">
        <v>390</v>
      </c>
      <c r="C18" s="63">
        <v>36</v>
      </c>
      <c r="D18" s="63">
        <f>E18+F18</f>
        <v>15</v>
      </c>
      <c r="E18" s="63">
        <v>9</v>
      </c>
      <c r="F18" s="63">
        <v>6</v>
      </c>
      <c r="G18" s="64">
        <f>H18+I18</f>
        <v>544.9</v>
      </c>
      <c r="H18" s="64">
        <v>342.7</v>
      </c>
      <c r="I18" s="64">
        <v>202.2</v>
      </c>
      <c r="J18" s="64">
        <f>K18+L18+M18</f>
        <v>23604440.509999998</v>
      </c>
      <c r="K18" s="64">
        <v>21028481.109999999</v>
      </c>
      <c r="L18" s="64">
        <v>2575959.4</v>
      </c>
      <c r="M18" s="64">
        <v>0</v>
      </c>
      <c r="N18" s="64">
        <f>O18+P18</f>
        <v>0</v>
      </c>
      <c r="O18" s="64">
        <v>0</v>
      </c>
      <c r="P18" s="64">
        <v>0</v>
      </c>
      <c r="Q18" s="64">
        <f>R18+S18</f>
        <v>0</v>
      </c>
      <c r="R18" s="64">
        <v>0</v>
      </c>
      <c r="S18" s="64">
        <v>0</v>
      </c>
    </row>
    <row r="19" spans="1:19" ht="43.95" customHeight="1" x14ac:dyDescent="0.25">
      <c r="A19" s="77">
        <v>5</v>
      </c>
      <c r="B19" s="62" t="s">
        <v>401</v>
      </c>
      <c r="C19" s="63">
        <v>75</v>
      </c>
      <c r="D19" s="63">
        <f>E19+F19</f>
        <v>54</v>
      </c>
      <c r="E19" s="63">
        <v>43</v>
      </c>
      <c r="F19" s="63">
        <v>11</v>
      </c>
      <c r="G19" s="64">
        <f>H19+I19</f>
        <v>1401.5</v>
      </c>
      <c r="H19" s="64">
        <v>1080.5999999999999</v>
      </c>
      <c r="I19" s="64">
        <v>320.89999999999998</v>
      </c>
      <c r="J19" s="64">
        <f>K19+L19+M19</f>
        <v>79522258.00999999</v>
      </c>
      <c r="K19" s="64">
        <v>54085917.18</v>
      </c>
      <c r="L19" s="64">
        <v>25436340.829999998</v>
      </c>
      <c r="M19" s="64">
        <v>0</v>
      </c>
      <c r="N19" s="64">
        <f>O19+P19</f>
        <v>0</v>
      </c>
      <c r="O19" s="64">
        <v>0</v>
      </c>
      <c r="P19" s="64">
        <v>0</v>
      </c>
      <c r="Q19" s="64">
        <f>R19+S19</f>
        <v>0</v>
      </c>
      <c r="R19" s="64">
        <v>0</v>
      </c>
      <c r="S19" s="64">
        <v>0</v>
      </c>
    </row>
    <row r="20" spans="1:19" ht="18" x14ac:dyDescent="0.25">
      <c r="A20" s="77"/>
      <c r="B20" s="62" t="s">
        <v>448</v>
      </c>
      <c r="C20" s="63">
        <f t="shared" ref="C20:S20" si="2">SUM(C21:C23)</f>
        <v>509</v>
      </c>
      <c r="D20" s="63">
        <f t="shared" si="2"/>
        <v>211</v>
      </c>
      <c r="E20" s="63">
        <f t="shared" si="2"/>
        <v>102</v>
      </c>
      <c r="F20" s="63">
        <f t="shared" si="2"/>
        <v>109</v>
      </c>
      <c r="G20" s="64">
        <f t="shared" si="2"/>
        <v>8789.27</v>
      </c>
      <c r="H20" s="64">
        <f t="shared" si="2"/>
        <v>4762.8</v>
      </c>
      <c r="I20" s="64">
        <f t="shared" si="2"/>
        <v>4026.4700000000003</v>
      </c>
      <c r="J20" s="64">
        <f t="shared" si="2"/>
        <v>381367074.50999999</v>
      </c>
      <c r="K20" s="64">
        <f t="shared" si="2"/>
        <v>339190673.75</v>
      </c>
      <c r="L20" s="64">
        <f t="shared" si="2"/>
        <v>42176400.759999998</v>
      </c>
      <c r="M20" s="64">
        <f t="shared" si="2"/>
        <v>0</v>
      </c>
      <c r="N20" s="64">
        <f t="shared" si="2"/>
        <v>0</v>
      </c>
      <c r="O20" s="64">
        <f t="shared" si="2"/>
        <v>0</v>
      </c>
      <c r="P20" s="64">
        <f t="shared" si="2"/>
        <v>0</v>
      </c>
      <c r="Q20" s="64">
        <f t="shared" si="2"/>
        <v>0</v>
      </c>
      <c r="R20" s="64">
        <f t="shared" si="2"/>
        <v>0</v>
      </c>
      <c r="S20" s="64">
        <f t="shared" si="2"/>
        <v>0</v>
      </c>
    </row>
    <row r="21" spans="1:19" ht="36" customHeight="1" x14ac:dyDescent="0.25">
      <c r="A21" s="77">
        <v>1</v>
      </c>
      <c r="B21" s="62" t="s">
        <v>387</v>
      </c>
      <c r="C21" s="63">
        <v>81</v>
      </c>
      <c r="D21" s="63">
        <f>E21+F21</f>
        <v>28</v>
      </c>
      <c r="E21" s="63">
        <v>19</v>
      </c>
      <c r="F21" s="63">
        <v>9</v>
      </c>
      <c r="G21" s="64">
        <f>H21+I21</f>
        <v>948.7</v>
      </c>
      <c r="H21" s="64">
        <v>682</v>
      </c>
      <c r="I21" s="64">
        <v>266.7</v>
      </c>
      <c r="J21" s="64">
        <f>K21+L21+M21</f>
        <v>42343175.509999998</v>
      </c>
      <c r="K21" s="64">
        <v>36611708.619999997</v>
      </c>
      <c r="L21" s="64">
        <v>5731466.8899999997</v>
      </c>
      <c r="M21" s="64">
        <v>0</v>
      </c>
      <c r="N21" s="64">
        <f>O21+P21</f>
        <v>0</v>
      </c>
      <c r="O21" s="64">
        <v>0</v>
      </c>
      <c r="P21" s="64">
        <v>0</v>
      </c>
      <c r="Q21" s="64">
        <f>R21+S21</f>
        <v>0</v>
      </c>
      <c r="R21" s="64">
        <v>0</v>
      </c>
      <c r="S21" s="64">
        <v>0</v>
      </c>
    </row>
    <row r="22" spans="1:19" ht="18" x14ac:dyDescent="0.25">
      <c r="A22" s="77">
        <v>2</v>
      </c>
      <c r="B22" s="62" t="s">
        <v>392</v>
      </c>
      <c r="C22" s="63">
        <v>182</v>
      </c>
      <c r="D22" s="63">
        <f>E22+F22</f>
        <v>89</v>
      </c>
      <c r="E22" s="63">
        <v>75</v>
      </c>
      <c r="F22" s="63">
        <v>14</v>
      </c>
      <c r="G22" s="64">
        <f>H22+I22</f>
        <v>4408.6000000000004</v>
      </c>
      <c r="H22" s="64">
        <v>3708</v>
      </c>
      <c r="I22" s="64">
        <v>700.6</v>
      </c>
      <c r="J22" s="64">
        <f>K22+L22+M22</f>
        <v>180580136.5</v>
      </c>
      <c r="K22" s="64">
        <v>170134266.47</v>
      </c>
      <c r="L22" s="64">
        <v>10445870.029999999</v>
      </c>
      <c r="M22" s="64">
        <v>0</v>
      </c>
      <c r="N22" s="64">
        <f>O22+P22</f>
        <v>0</v>
      </c>
      <c r="O22" s="64">
        <v>0</v>
      </c>
      <c r="P22" s="64">
        <v>0</v>
      </c>
      <c r="Q22" s="64">
        <f>R22+S22</f>
        <v>0</v>
      </c>
      <c r="R22" s="64">
        <v>0</v>
      </c>
      <c r="S22" s="64">
        <v>0</v>
      </c>
    </row>
    <row r="23" spans="1:19" ht="27" customHeight="1" x14ac:dyDescent="0.25">
      <c r="A23" s="77">
        <v>3</v>
      </c>
      <c r="B23" s="62" t="s">
        <v>394</v>
      </c>
      <c r="C23" s="63">
        <v>246</v>
      </c>
      <c r="D23" s="63">
        <f>E23+F23</f>
        <v>94</v>
      </c>
      <c r="E23" s="63">
        <v>8</v>
      </c>
      <c r="F23" s="63">
        <v>86</v>
      </c>
      <c r="G23" s="64">
        <f>H23+I23</f>
        <v>3431.9700000000003</v>
      </c>
      <c r="H23" s="64">
        <v>372.8</v>
      </c>
      <c r="I23" s="64">
        <v>3059.17</v>
      </c>
      <c r="J23" s="64">
        <f>K23+L23+M23</f>
        <v>158443762.5</v>
      </c>
      <c r="K23" s="64">
        <v>132444698.66</v>
      </c>
      <c r="L23" s="64">
        <v>25999063.84</v>
      </c>
      <c r="M23" s="64">
        <v>0</v>
      </c>
      <c r="N23" s="64">
        <f>O23+P23</f>
        <v>0</v>
      </c>
      <c r="O23" s="64">
        <v>0</v>
      </c>
      <c r="P23" s="64">
        <v>0</v>
      </c>
      <c r="Q23" s="64">
        <f>R23+S23</f>
        <v>0</v>
      </c>
      <c r="R23" s="64">
        <v>0</v>
      </c>
      <c r="S23" s="64">
        <v>0</v>
      </c>
    </row>
    <row r="24" spans="1:19" ht="21.6" customHeight="1" x14ac:dyDescent="0.25">
      <c r="A24" s="77"/>
      <c r="B24" s="62" t="s">
        <v>449</v>
      </c>
      <c r="C24" s="63">
        <f t="shared" ref="C24:S24" si="3">SUM(C25:C28)</f>
        <v>437</v>
      </c>
      <c r="D24" s="63">
        <f t="shared" si="3"/>
        <v>220</v>
      </c>
      <c r="E24" s="63">
        <f t="shared" si="3"/>
        <v>141</v>
      </c>
      <c r="F24" s="63">
        <f t="shared" si="3"/>
        <v>79</v>
      </c>
      <c r="G24" s="64">
        <f t="shared" si="3"/>
        <v>8787.68</v>
      </c>
      <c r="H24" s="64">
        <f t="shared" si="3"/>
        <v>5881.33</v>
      </c>
      <c r="I24" s="64">
        <f t="shared" si="3"/>
        <v>2906.3500000000004</v>
      </c>
      <c r="J24" s="64">
        <f t="shared" si="3"/>
        <v>380847482.40999997</v>
      </c>
      <c r="K24" s="64">
        <f t="shared" si="3"/>
        <v>339129313.34000003</v>
      </c>
      <c r="L24" s="64">
        <f t="shared" si="3"/>
        <v>41718169.07</v>
      </c>
      <c r="M24" s="64">
        <f t="shared" si="3"/>
        <v>0</v>
      </c>
      <c r="N24" s="64">
        <f t="shared" si="3"/>
        <v>0</v>
      </c>
      <c r="O24" s="64">
        <f t="shared" si="3"/>
        <v>0</v>
      </c>
      <c r="P24" s="64">
        <f t="shared" si="3"/>
        <v>0</v>
      </c>
      <c r="Q24" s="64">
        <f t="shared" si="3"/>
        <v>0</v>
      </c>
      <c r="R24" s="64">
        <f t="shared" si="3"/>
        <v>0</v>
      </c>
      <c r="S24" s="64">
        <f t="shared" si="3"/>
        <v>0</v>
      </c>
    </row>
    <row r="25" spans="1:19" ht="30" customHeight="1" x14ac:dyDescent="0.25">
      <c r="A25" s="77">
        <v>1</v>
      </c>
      <c r="B25" s="62" t="s">
        <v>457</v>
      </c>
      <c r="C25" s="63">
        <v>151</v>
      </c>
      <c r="D25" s="63">
        <f>E25+F25</f>
        <v>64</v>
      </c>
      <c r="E25" s="63">
        <v>32</v>
      </c>
      <c r="F25" s="63">
        <v>32</v>
      </c>
      <c r="G25" s="64">
        <f>H25+I25</f>
        <v>2327.1800000000003</v>
      </c>
      <c r="H25" s="64">
        <v>1276.53</v>
      </c>
      <c r="I25" s="64">
        <v>1050.6500000000001</v>
      </c>
      <c r="J25" s="64">
        <f>K25+L25+M25</f>
        <v>105988831.40000001</v>
      </c>
      <c r="K25" s="64">
        <v>89809250.609999999</v>
      </c>
      <c r="L25" s="64">
        <v>16179580.789999999</v>
      </c>
      <c r="M25" s="64">
        <v>0</v>
      </c>
      <c r="N25" s="64">
        <f>O25+P25</f>
        <v>0</v>
      </c>
      <c r="O25" s="64">
        <v>0</v>
      </c>
      <c r="P25" s="64">
        <v>0</v>
      </c>
      <c r="Q25" s="64">
        <f>R25+S25</f>
        <v>0</v>
      </c>
      <c r="R25" s="64">
        <v>0</v>
      </c>
      <c r="S25" s="64">
        <v>0</v>
      </c>
    </row>
    <row r="26" spans="1:19" ht="42" customHeight="1" x14ac:dyDescent="0.25">
      <c r="A26" s="77">
        <v>2</v>
      </c>
      <c r="B26" s="62" t="s">
        <v>392</v>
      </c>
      <c r="C26" s="63">
        <v>204</v>
      </c>
      <c r="D26" s="63">
        <f>E26+F26</f>
        <v>85</v>
      </c>
      <c r="E26" s="63">
        <v>64</v>
      </c>
      <c r="F26" s="63">
        <v>21</v>
      </c>
      <c r="G26" s="64">
        <f>H26+I26</f>
        <v>4115</v>
      </c>
      <c r="H26" s="64">
        <v>3080.8</v>
      </c>
      <c r="I26" s="64">
        <v>1034.2</v>
      </c>
      <c r="J26" s="64">
        <f>K26+L26+M26</f>
        <v>165756245.5</v>
      </c>
      <c r="K26" s="64">
        <v>158803816.75</v>
      </c>
      <c r="L26" s="64">
        <v>6952428.75</v>
      </c>
      <c r="M26" s="64">
        <v>0</v>
      </c>
      <c r="N26" s="64">
        <f>O26+P26</f>
        <v>0</v>
      </c>
      <c r="O26" s="64">
        <v>0</v>
      </c>
      <c r="P26" s="64">
        <v>0</v>
      </c>
      <c r="Q26" s="64">
        <f>R26+S26</f>
        <v>0</v>
      </c>
      <c r="R26" s="64">
        <v>0</v>
      </c>
      <c r="S26" s="64">
        <v>0</v>
      </c>
    </row>
    <row r="27" spans="1:19" ht="18" x14ac:dyDescent="0.25">
      <c r="A27" s="77">
        <v>3</v>
      </c>
      <c r="B27" s="62" t="s">
        <v>398</v>
      </c>
      <c r="C27" s="63">
        <v>76</v>
      </c>
      <c r="D27" s="63">
        <f>E27+F27</f>
        <v>65</v>
      </c>
      <c r="E27" s="63">
        <v>45</v>
      </c>
      <c r="F27" s="63">
        <v>20</v>
      </c>
      <c r="G27" s="64">
        <f>H27+I27</f>
        <v>2107.3000000000002</v>
      </c>
      <c r="H27" s="64">
        <v>1524</v>
      </c>
      <c r="I27" s="64">
        <v>583.29999999999995</v>
      </c>
      <c r="J27" s="64">
        <f>K27+L27+M27</f>
        <v>99625618.510000005</v>
      </c>
      <c r="K27" s="64">
        <v>81323762.590000004</v>
      </c>
      <c r="L27" s="64">
        <v>18301855.920000002</v>
      </c>
      <c r="M27" s="64">
        <v>0</v>
      </c>
      <c r="N27" s="64">
        <f>O27+P27</f>
        <v>0</v>
      </c>
      <c r="O27" s="64">
        <v>0</v>
      </c>
      <c r="P27" s="64">
        <v>0</v>
      </c>
      <c r="Q27" s="64">
        <f>R27+S27</f>
        <v>0</v>
      </c>
      <c r="R27" s="64">
        <v>0</v>
      </c>
      <c r="S27" s="64">
        <v>0</v>
      </c>
    </row>
    <row r="28" spans="1:19" ht="18" x14ac:dyDescent="0.25">
      <c r="A28" s="77">
        <v>4</v>
      </c>
      <c r="B28" s="62" t="s">
        <v>400</v>
      </c>
      <c r="C28" s="63">
        <v>6</v>
      </c>
      <c r="D28" s="63">
        <f>E28+F28</f>
        <v>6</v>
      </c>
      <c r="E28" s="63">
        <v>0</v>
      </c>
      <c r="F28" s="63">
        <v>6</v>
      </c>
      <c r="G28" s="64">
        <f>H28+I28</f>
        <v>238.2</v>
      </c>
      <c r="H28" s="64">
        <v>0</v>
      </c>
      <c r="I28" s="64">
        <v>238.2</v>
      </c>
      <c r="J28" s="64">
        <f>K28+L28+M28</f>
        <v>9476787</v>
      </c>
      <c r="K28" s="64">
        <v>9192483.3900000006</v>
      </c>
      <c r="L28" s="64">
        <v>284303.61</v>
      </c>
      <c r="M28" s="64">
        <v>0</v>
      </c>
      <c r="N28" s="64">
        <f>O28+P28</f>
        <v>0</v>
      </c>
      <c r="O28" s="64">
        <v>0</v>
      </c>
      <c r="P28" s="64">
        <v>0</v>
      </c>
      <c r="Q28" s="64">
        <f>R28+S28</f>
        <v>0</v>
      </c>
      <c r="R28" s="64">
        <v>0</v>
      </c>
      <c r="S28" s="64">
        <v>0</v>
      </c>
    </row>
    <row r="29" spans="1:19" ht="18" x14ac:dyDescent="0.25">
      <c r="A29" s="77"/>
      <c r="B29" s="62" t="s">
        <v>405</v>
      </c>
      <c r="C29" s="63">
        <f t="shared" ref="C29:S29" si="4">SUM(C30:C34)</f>
        <v>1030</v>
      </c>
      <c r="D29" s="63">
        <f t="shared" si="4"/>
        <v>467</v>
      </c>
      <c r="E29" s="63">
        <f t="shared" si="4"/>
        <v>370</v>
      </c>
      <c r="F29" s="63">
        <f t="shared" si="4"/>
        <v>97</v>
      </c>
      <c r="G29" s="64">
        <f t="shared" si="4"/>
        <v>20220.099999999999</v>
      </c>
      <c r="H29" s="64">
        <f t="shared" si="4"/>
        <v>16212.100000000002</v>
      </c>
      <c r="I29" s="64">
        <f t="shared" si="4"/>
        <v>4008</v>
      </c>
      <c r="J29" s="64">
        <f t="shared" si="4"/>
        <v>853085884.02999997</v>
      </c>
      <c r="K29" s="64">
        <f t="shared" si="4"/>
        <v>780322978.16000009</v>
      </c>
      <c r="L29" s="64">
        <f t="shared" si="4"/>
        <v>72762905.870000005</v>
      </c>
      <c r="M29" s="64">
        <f t="shared" si="4"/>
        <v>0</v>
      </c>
      <c r="N29" s="64">
        <f t="shared" si="4"/>
        <v>0</v>
      </c>
      <c r="O29" s="64">
        <f t="shared" si="4"/>
        <v>0</v>
      </c>
      <c r="P29" s="64">
        <f t="shared" si="4"/>
        <v>0</v>
      </c>
      <c r="Q29" s="64">
        <f t="shared" si="4"/>
        <v>0</v>
      </c>
      <c r="R29" s="64">
        <f t="shared" si="4"/>
        <v>0</v>
      </c>
      <c r="S29" s="64">
        <f t="shared" si="4"/>
        <v>0</v>
      </c>
    </row>
    <row r="30" spans="1:19" ht="18" x14ac:dyDescent="0.25">
      <c r="A30" s="77">
        <v>1</v>
      </c>
      <c r="B30" s="62" t="s">
        <v>380</v>
      </c>
      <c r="C30" s="63">
        <v>58</v>
      </c>
      <c r="D30" s="63">
        <f>E30+F30</f>
        <v>27</v>
      </c>
      <c r="E30" s="63">
        <v>14</v>
      </c>
      <c r="F30" s="63">
        <v>13</v>
      </c>
      <c r="G30" s="64">
        <f>H30+I30</f>
        <v>1210.2</v>
      </c>
      <c r="H30" s="64">
        <v>679.5</v>
      </c>
      <c r="I30" s="64">
        <v>530.70000000000005</v>
      </c>
      <c r="J30" s="64">
        <f>K30+L30+M30</f>
        <v>49480604.5</v>
      </c>
      <c r="K30" s="64">
        <v>46703372.789999999</v>
      </c>
      <c r="L30" s="64">
        <v>2777231.71</v>
      </c>
      <c r="M30" s="64">
        <v>0</v>
      </c>
      <c r="N30" s="64">
        <f>O30+P30</f>
        <v>0</v>
      </c>
      <c r="O30" s="64">
        <v>0</v>
      </c>
      <c r="P30" s="64">
        <v>0</v>
      </c>
      <c r="Q30" s="64">
        <f>R30+S30</f>
        <v>0</v>
      </c>
      <c r="R30" s="64">
        <v>0</v>
      </c>
      <c r="S30" s="64">
        <v>0</v>
      </c>
    </row>
    <row r="31" spans="1:19" ht="18.75" customHeight="1" x14ac:dyDescent="0.25">
      <c r="A31" s="77">
        <v>2</v>
      </c>
      <c r="B31" s="62" t="s">
        <v>457</v>
      </c>
      <c r="C31" s="63">
        <v>161</v>
      </c>
      <c r="D31" s="63">
        <f>E31+F31</f>
        <v>52</v>
      </c>
      <c r="E31" s="63">
        <v>40</v>
      </c>
      <c r="F31" s="63">
        <v>12</v>
      </c>
      <c r="G31" s="64">
        <f>H31+I31</f>
        <v>2170.5</v>
      </c>
      <c r="H31" s="64">
        <v>1706</v>
      </c>
      <c r="I31" s="64">
        <v>464.5</v>
      </c>
      <c r="J31" s="64">
        <f>K31+L31+M31</f>
        <v>95006580.010000005</v>
      </c>
      <c r="K31" s="64">
        <v>83762742.230000004</v>
      </c>
      <c r="L31" s="64">
        <v>11243837.779999999</v>
      </c>
      <c r="M31" s="64">
        <v>0</v>
      </c>
      <c r="N31" s="64">
        <f>O31+P31</f>
        <v>0</v>
      </c>
      <c r="O31" s="64">
        <v>0</v>
      </c>
      <c r="P31" s="64">
        <v>0</v>
      </c>
      <c r="Q31" s="64">
        <f>R31+S31</f>
        <v>0</v>
      </c>
      <c r="R31" s="64">
        <v>0</v>
      </c>
      <c r="S31" s="64">
        <v>0</v>
      </c>
    </row>
    <row r="32" spans="1:19" ht="18" x14ac:dyDescent="0.25">
      <c r="A32" s="77">
        <v>3</v>
      </c>
      <c r="B32" s="62" t="s">
        <v>390</v>
      </c>
      <c r="C32" s="63">
        <v>210</v>
      </c>
      <c r="D32" s="63">
        <f>E32+F32</f>
        <v>75</v>
      </c>
      <c r="E32" s="63">
        <v>50</v>
      </c>
      <c r="F32" s="63">
        <v>25</v>
      </c>
      <c r="G32" s="64">
        <f>H32+I32</f>
        <v>2907.7</v>
      </c>
      <c r="H32" s="64">
        <v>1857.3</v>
      </c>
      <c r="I32" s="64">
        <v>1050.4000000000001</v>
      </c>
      <c r="J32" s="64">
        <f>K32+L32+M32</f>
        <v>129197809.01000001</v>
      </c>
      <c r="K32" s="64">
        <v>112212359.17</v>
      </c>
      <c r="L32" s="64">
        <v>16985449.84</v>
      </c>
      <c r="M32" s="64">
        <v>0</v>
      </c>
      <c r="N32" s="64">
        <f>O32+P32</f>
        <v>0</v>
      </c>
      <c r="O32" s="64">
        <v>0</v>
      </c>
      <c r="P32" s="64">
        <v>0</v>
      </c>
      <c r="Q32" s="64">
        <f>R32+S32</f>
        <v>0</v>
      </c>
      <c r="R32" s="64">
        <v>0</v>
      </c>
      <c r="S32" s="64">
        <v>0</v>
      </c>
    </row>
    <row r="33" spans="1:19" ht="36" customHeight="1" x14ac:dyDescent="0.25">
      <c r="A33" s="77">
        <v>4</v>
      </c>
      <c r="B33" s="62" t="s">
        <v>392</v>
      </c>
      <c r="C33" s="63">
        <v>286</v>
      </c>
      <c r="D33" s="63">
        <f>E33+F33</f>
        <v>137</v>
      </c>
      <c r="E33" s="63">
        <v>111</v>
      </c>
      <c r="F33" s="63">
        <v>26</v>
      </c>
      <c r="G33" s="64">
        <f>H33+I33</f>
        <v>6378.3</v>
      </c>
      <c r="H33" s="64">
        <v>5146.6000000000004</v>
      </c>
      <c r="I33" s="64">
        <v>1231.7</v>
      </c>
      <c r="J33" s="64">
        <f>K33+L33+M33</f>
        <v>261085084.00999999</v>
      </c>
      <c r="K33" s="64">
        <v>246147845.53999999</v>
      </c>
      <c r="L33" s="64">
        <v>14937238.470000001</v>
      </c>
      <c r="M33" s="64">
        <v>0</v>
      </c>
      <c r="N33" s="64">
        <f>O33+P33</f>
        <v>0</v>
      </c>
      <c r="O33" s="64">
        <v>0</v>
      </c>
      <c r="P33" s="64">
        <v>0</v>
      </c>
      <c r="Q33" s="64">
        <f>R33+S33</f>
        <v>0</v>
      </c>
      <c r="R33" s="64">
        <v>0</v>
      </c>
      <c r="S33" s="64">
        <v>0</v>
      </c>
    </row>
    <row r="34" spans="1:19" ht="28.5" customHeight="1" x14ac:dyDescent="0.25">
      <c r="A34" s="77">
        <v>5</v>
      </c>
      <c r="B34" s="62" t="s">
        <v>396</v>
      </c>
      <c r="C34" s="63">
        <v>315</v>
      </c>
      <c r="D34" s="63">
        <f>E34+F34</f>
        <v>176</v>
      </c>
      <c r="E34" s="63">
        <v>155</v>
      </c>
      <c r="F34" s="63">
        <v>21</v>
      </c>
      <c r="G34" s="64">
        <f>H34+I34</f>
        <v>7553.4</v>
      </c>
      <c r="H34" s="64">
        <v>6822.7</v>
      </c>
      <c r="I34" s="64">
        <v>730.7</v>
      </c>
      <c r="J34" s="64">
        <f>K34+L34+M34</f>
        <v>318315806.5</v>
      </c>
      <c r="K34" s="64">
        <v>291496658.43000001</v>
      </c>
      <c r="L34" s="64">
        <v>26819148.07</v>
      </c>
      <c r="M34" s="64">
        <v>0</v>
      </c>
      <c r="N34" s="64">
        <f>O34+P34</f>
        <v>0</v>
      </c>
      <c r="O34" s="64">
        <v>0</v>
      </c>
      <c r="P34" s="64">
        <v>0</v>
      </c>
      <c r="Q34" s="64">
        <f>R34+S34</f>
        <v>0</v>
      </c>
      <c r="R34" s="64">
        <v>0</v>
      </c>
      <c r="S34" s="64">
        <v>0</v>
      </c>
    </row>
    <row r="35" spans="1:19" ht="18" x14ac:dyDescent="0.25">
      <c r="A35" s="77"/>
      <c r="B35" s="62" t="s">
        <v>450</v>
      </c>
      <c r="C35" s="63">
        <f t="shared" ref="C35:S35" si="5">SUM(C36:C44)</f>
        <v>1139</v>
      </c>
      <c r="D35" s="63">
        <f t="shared" si="5"/>
        <v>543</v>
      </c>
      <c r="E35" s="63">
        <f t="shared" si="5"/>
        <v>229</v>
      </c>
      <c r="F35" s="63">
        <f t="shared" si="5"/>
        <v>314</v>
      </c>
      <c r="G35" s="64">
        <f t="shared" si="5"/>
        <v>20232.29</v>
      </c>
      <c r="H35" s="64">
        <f t="shared" si="5"/>
        <v>9388.51</v>
      </c>
      <c r="I35" s="64">
        <f t="shared" si="5"/>
        <v>10843.78</v>
      </c>
      <c r="J35" s="64">
        <f t="shared" si="5"/>
        <v>919958899.13999987</v>
      </c>
      <c r="K35" s="64">
        <f t="shared" si="5"/>
        <v>780793407.94000006</v>
      </c>
      <c r="L35" s="64">
        <f t="shared" si="5"/>
        <v>139165491.19999996</v>
      </c>
      <c r="M35" s="64">
        <f t="shared" si="5"/>
        <v>0</v>
      </c>
      <c r="N35" s="64">
        <f t="shared" si="5"/>
        <v>0</v>
      </c>
      <c r="O35" s="64">
        <f t="shared" si="5"/>
        <v>0</v>
      </c>
      <c r="P35" s="64">
        <f t="shared" si="5"/>
        <v>0</v>
      </c>
      <c r="Q35" s="64">
        <f t="shared" si="5"/>
        <v>0</v>
      </c>
      <c r="R35" s="64">
        <f t="shared" si="5"/>
        <v>0</v>
      </c>
      <c r="S35" s="64">
        <f t="shared" si="5"/>
        <v>0</v>
      </c>
    </row>
    <row r="36" spans="1:19" ht="18" x14ac:dyDescent="0.25">
      <c r="A36" s="77">
        <v>1</v>
      </c>
      <c r="B36" s="62" t="s">
        <v>381</v>
      </c>
      <c r="C36" s="63">
        <v>22</v>
      </c>
      <c r="D36" s="63">
        <f t="shared" ref="D36:D44" si="6">E36+F36</f>
        <v>12</v>
      </c>
      <c r="E36" s="63">
        <v>1</v>
      </c>
      <c r="F36" s="63">
        <v>11</v>
      </c>
      <c r="G36" s="64">
        <f t="shared" ref="G36:G44" si="7">H36+I36</f>
        <v>289.79999999999995</v>
      </c>
      <c r="H36" s="64">
        <v>17.899999999999999</v>
      </c>
      <c r="I36" s="64">
        <v>271.89999999999998</v>
      </c>
      <c r="J36" s="64">
        <f t="shared" ref="J36:J44" si="8">K36+L36+M36</f>
        <v>15754860</v>
      </c>
      <c r="K36" s="64">
        <v>11183802.210000001</v>
      </c>
      <c r="L36" s="64">
        <v>4571057.79</v>
      </c>
      <c r="M36" s="64">
        <v>0</v>
      </c>
      <c r="N36" s="64">
        <f t="shared" ref="N36:N44" si="9">O36+P36</f>
        <v>0</v>
      </c>
      <c r="O36" s="64">
        <v>0</v>
      </c>
      <c r="P36" s="64">
        <v>0</v>
      </c>
      <c r="Q36" s="64">
        <f t="shared" ref="Q36:Q44" si="10">R36+S36</f>
        <v>0</v>
      </c>
      <c r="R36" s="64">
        <v>0</v>
      </c>
      <c r="S36" s="64">
        <v>0</v>
      </c>
    </row>
    <row r="37" spans="1:19" ht="18.600000000000001" customHeight="1" x14ac:dyDescent="0.25">
      <c r="A37" s="77">
        <v>2</v>
      </c>
      <c r="B37" s="62" t="s">
        <v>384</v>
      </c>
      <c r="C37" s="63">
        <v>185</v>
      </c>
      <c r="D37" s="63">
        <f t="shared" si="6"/>
        <v>105</v>
      </c>
      <c r="E37" s="63">
        <v>34</v>
      </c>
      <c r="F37" s="63">
        <v>71</v>
      </c>
      <c r="G37" s="64">
        <f t="shared" si="7"/>
        <v>3506.2799999999997</v>
      </c>
      <c r="H37" s="64">
        <v>1128.28</v>
      </c>
      <c r="I37" s="64">
        <v>2378</v>
      </c>
      <c r="J37" s="64">
        <f t="shared" si="8"/>
        <v>170422230.30000001</v>
      </c>
      <c r="K37" s="64">
        <v>135312429.31</v>
      </c>
      <c r="L37" s="64">
        <v>35109800.990000002</v>
      </c>
      <c r="M37" s="64">
        <v>0</v>
      </c>
      <c r="N37" s="64">
        <f t="shared" si="9"/>
        <v>0</v>
      </c>
      <c r="O37" s="64">
        <v>0</v>
      </c>
      <c r="P37" s="64">
        <v>0</v>
      </c>
      <c r="Q37" s="64">
        <f t="shared" si="10"/>
        <v>0</v>
      </c>
      <c r="R37" s="64">
        <v>0</v>
      </c>
      <c r="S37" s="64">
        <v>0</v>
      </c>
    </row>
    <row r="38" spans="1:19" ht="18" x14ac:dyDescent="0.25">
      <c r="A38" s="77">
        <v>3</v>
      </c>
      <c r="B38" s="62" t="s">
        <v>453</v>
      </c>
      <c r="C38" s="63">
        <v>228</v>
      </c>
      <c r="D38" s="63">
        <f t="shared" si="6"/>
        <v>96</v>
      </c>
      <c r="E38" s="63">
        <v>20</v>
      </c>
      <c r="F38" s="63">
        <v>76</v>
      </c>
      <c r="G38" s="64">
        <f t="shared" si="7"/>
        <v>3102.5</v>
      </c>
      <c r="H38" s="64">
        <v>682.7</v>
      </c>
      <c r="I38" s="64">
        <v>2419.8000000000002</v>
      </c>
      <c r="J38" s="64">
        <f t="shared" si="8"/>
        <v>145640949.50999999</v>
      </c>
      <c r="K38" s="64">
        <v>119729973.63</v>
      </c>
      <c r="L38" s="64">
        <v>25910975.879999999</v>
      </c>
      <c r="M38" s="64">
        <v>0</v>
      </c>
      <c r="N38" s="64">
        <f t="shared" si="9"/>
        <v>0</v>
      </c>
      <c r="O38" s="64">
        <v>0</v>
      </c>
      <c r="P38" s="64">
        <v>0</v>
      </c>
      <c r="Q38" s="64">
        <f t="shared" si="10"/>
        <v>0</v>
      </c>
      <c r="R38" s="64">
        <v>0</v>
      </c>
      <c r="S38" s="64">
        <v>0</v>
      </c>
    </row>
    <row r="39" spans="1:19" ht="18" x14ac:dyDescent="0.25">
      <c r="A39" s="77">
        <v>4</v>
      </c>
      <c r="B39" s="62" t="s">
        <v>386</v>
      </c>
      <c r="C39" s="63">
        <v>15</v>
      </c>
      <c r="D39" s="63">
        <f t="shared" si="6"/>
        <v>11</v>
      </c>
      <c r="E39" s="63">
        <v>8</v>
      </c>
      <c r="F39" s="63">
        <v>3</v>
      </c>
      <c r="G39" s="64">
        <f t="shared" si="7"/>
        <v>547</v>
      </c>
      <c r="H39" s="64">
        <v>395.7</v>
      </c>
      <c r="I39" s="64">
        <v>151.30000000000001</v>
      </c>
      <c r="J39" s="64">
        <f t="shared" si="8"/>
        <v>21762395</v>
      </c>
      <c r="K39" s="64">
        <v>21109523.149999999</v>
      </c>
      <c r="L39" s="64">
        <v>652871.85</v>
      </c>
      <c r="M39" s="64">
        <v>0</v>
      </c>
      <c r="N39" s="64">
        <f t="shared" si="9"/>
        <v>0</v>
      </c>
      <c r="O39" s="64">
        <v>0</v>
      </c>
      <c r="P39" s="64">
        <v>0</v>
      </c>
      <c r="Q39" s="64">
        <f t="shared" si="10"/>
        <v>0</v>
      </c>
      <c r="R39" s="64">
        <v>0</v>
      </c>
      <c r="S39" s="64">
        <v>0</v>
      </c>
    </row>
    <row r="40" spans="1:19" ht="18" x14ac:dyDescent="0.25">
      <c r="A40" s="77">
        <v>5</v>
      </c>
      <c r="B40" s="62" t="s">
        <v>390</v>
      </c>
      <c r="C40" s="63">
        <v>118</v>
      </c>
      <c r="D40" s="63">
        <f t="shared" si="6"/>
        <v>64</v>
      </c>
      <c r="E40" s="63">
        <v>10</v>
      </c>
      <c r="F40" s="63">
        <v>54</v>
      </c>
      <c r="G40" s="64">
        <f t="shared" si="7"/>
        <v>1516.3000000000002</v>
      </c>
      <c r="H40" s="64">
        <v>550.1</v>
      </c>
      <c r="I40" s="64">
        <v>966.2</v>
      </c>
      <c r="J40" s="64">
        <f t="shared" si="8"/>
        <v>84193017.010000005</v>
      </c>
      <c r="K40" s="64">
        <v>58516215.640000001</v>
      </c>
      <c r="L40" s="64">
        <v>25676801.370000001</v>
      </c>
      <c r="M40" s="64">
        <v>0</v>
      </c>
      <c r="N40" s="64">
        <f t="shared" si="9"/>
        <v>0</v>
      </c>
      <c r="O40" s="64">
        <v>0</v>
      </c>
      <c r="P40" s="64">
        <v>0</v>
      </c>
      <c r="Q40" s="64">
        <f t="shared" si="10"/>
        <v>0</v>
      </c>
      <c r="R40" s="64">
        <v>0</v>
      </c>
      <c r="S40" s="64">
        <v>0</v>
      </c>
    </row>
    <row r="41" spans="1:19" ht="18" x14ac:dyDescent="0.25">
      <c r="A41" s="77">
        <v>6</v>
      </c>
      <c r="B41" s="62" t="s">
        <v>391</v>
      </c>
      <c r="C41" s="63">
        <v>161</v>
      </c>
      <c r="D41" s="63">
        <f t="shared" si="6"/>
        <v>77</v>
      </c>
      <c r="E41" s="63">
        <v>57</v>
      </c>
      <c r="F41" s="63">
        <v>20</v>
      </c>
      <c r="G41" s="64">
        <f t="shared" si="7"/>
        <v>2642</v>
      </c>
      <c r="H41" s="64">
        <v>1936.5</v>
      </c>
      <c r="I41" s="64">
        <v>705.5</v>
      </c>
      <c r="J41" s="64">
        <f t="shared" si="8"/>
        <v>124869201</v>
      </c>
      <c r="K41" s="64">
        <v>101958610.90000001</v>
      </c>
      <c r="L41" s="64">
        <v>22910590.100000001</v>
      </c>
      <c r="M41" s="64">
        <v>0</v>
      </c>
      <c r="N41" s="64">
        <f t="shared" si="9"/>
        <v>0</v>
      </c>
      <c r="O41" s="64">
        <v>0</v>
      </c>
      <c r="P41" s="64">
        <v>0</v>
      </c>
      <c r="Q41" s="64">
        <f t="shared" si="10"/>
        <v>0</v>
      </c>
      <c r="R41" s="64">
        <v>0</v>
      </c>
      <c r="S41" s="64">
        <v>0</v>
      </c>
    </row>
    <row r="42" spans="1:19" ht="18" x14ac:dyDescent="0.25">
      <c r="A42" s="77">
        <v>7</v>
      </c>
      <c r="B42" s="62" t="s">
        <v>392</v>
      </c>
      <c r="C42" s="63">
        <v>399</v>
      </c>
      <c r="D42" s="63">
        <f t="shared" si="6"/>
        <v>172</v>
      </c>
      <c r="E42" s="63">
        <v>93</v>
      </c>
      <c r="F42" s="63">
        <v>79</v>
      </c>
      <c r="G42" s="64">
        <f t="shared" si="7"/>
        <v>8457.2099999999991</v>
      </c>
      <c r="H42" s="64">
        <v>4506.13</v>
      </c>
      <c r="I42" s="64">
        <v>3951.08</v>
      </c>
      <c r="J42" s="64">
        <f t="shared" si="8"/>
        <v>348635159.30000001</v>
      </c>
      <c r="K42" s="64">
        <v>326375996.85000002</v>
      </c>
      <c r="L42" s="64">
        <v>22259162.449999999</v>
      </c>
      <c r="M42" s="64">
        <v>0</v>
      </c>
      <c r="N42" s="64">
        <f t="shared" si="9"/>
        <v>0</v>
      </c>
      <c r="O42" s="64">
        <v>0</v>
      </c>
      <c r="P42" s="64">
        <v>0</v>
      </c>
      <c r="Q42" s="64">
        <f t="shared" si="10"/>
        <v>0</v>
      </c>
      <c r="R42" s="64">
        <v>0</v>
      </c>
      <c r="S42" s="64">
        <v>0</v>
      </c>
    </row>
    <row r="43" spans="1:19" ht="18" x14ac:dyDescent="0.25">
      <c r="A43" s="77">
        <v>8</v>
      </c>
      <c r="B43" s="62" t="s">
        <v>395</v>
      </c>
      <c r="C43" s="63">
        <v>4</v>
      </c>
      <c r="D43" s="63">
        <f t="shared" si="6"/>
        <v>1</v>
      </c>
      <c r="E43" s="63">
        <v>1</v>
      </c>
      <c r="F43" s="63">
        <v>0</v>
      </c>
      <c r="G43" s="64">
        <f t="shared" si="7"/>
        <v>23.9</v>
      </c>
      <c r="H43" s="64">
        <v>23.9</v>
      </c>
      <c r="I43" s="64">
        <v>0</v>
      </c>
      <c r="J43" s="64">
        <f t="shared" si="8"/>
        <v>1750540.01</v>
      </c>
      <c r="K43" s="64">
        <v>922335.66</v>
      </c>
      <c r="L43" s="64">
        <v>828204.35</v>
      </c>
      <c r="M43" s="64">
        <v>0</v>
      </c>
      <c r="N43" s="64">
        <f t="shared" si="9"/>
        <v>0</v>
      </c>
      <c r="O43" s="64">
        <v>0</v>
      </c>
      <c r="P43" s="64">
        <v>0</v>
      </c>
      <c r="Q43" s="64">
        <f t="shared" si="10"/>
        <v>0</v>
      </c>
      <c r="R43" s="64">
        <v>0</v>
      </c>
      <c r="S43" s="64">
        <v>0</v>
      </c>
    </row>
    <row r="44" spans="1:19" ht="30" customHeight="1" x14ac:dyDescent="0.25">
      <c r="A44" s="77">
        <v>9</v>
      </c>
      <c r="B44" s="62" t="s">
        <v>399</v>
      </c>
      <c r="C44" s="63">
        <v>7</v>
      </c>
      <c r="D44" s="63">
        <f t="shared" si="6"/>
        <v>5</v>
      </c>
      <c r="E44" s="63">
        <v>5</v>
      </c>
      <c r="F44" s="63">
        <v>0</v>
      </c>
      <c r="G44" s="64">
        <f t="shared" si="7"/>
        <v>147.30000000000001</v>
      </c>
      <c r="H44" s="64">
        <v>147.30000000000001</v>
      </c>
      <c r="I44" s="64">
        <v>0</v>
      </c>
      <c r="J44" s="64">
        <f t="shared" si="8"/>
        <v>6930547.0099999998</v>
      </c>
      <c r="K44" s="64">
        <v>5684520.5899999999</v>
      </c>
      <c r="L44" s="64">
        <v>1246026.42</v>
      </c>
      <c r="M44" s="64">
        <v>0</v>
      </c>
      <c r="N44" s="64">
        <f t="shared" si="9"/>
        <v>0</v>
      </c>
      <c r="O44" s="64">
        <v>0</v>
      </c>
      <c r="P44" s="64">
        <v>0</v>
      </c>
      <c r="Q44" s="64">
        <f t="shared" si="10"/>
        <v>0</v>
      </c>
      <c r="R44" s="64">
        <v>0</v>
      </c>
      <c r="S44" s="64">
        <v>0</v>
      </c>
    </row>
    <row r="45" spans="1:19" ht="18" x14ac:dyDescent="0.25">
      <c r="A45" s="77"/>
      <c r="B45" s="62" t="s">
        <v>451</v>
      </c>
      <c r="C45" s="63">
        <f t="shared" ref="C45:S45" si="11">SUM(C46:C55)</f>
        <v>1250</v>
      </c>
      <c r="D45" s="63">
        <f t="shared" si="11"/>
        <v>578</v>
      </c>
      <c r="E45" s="63">
        <f t="shared" si="11"/>
        <v>383</v>
      </c>
      <c r="F45" s="63">
        <f t="shared" si="11"/>
        <v>195</v>
      </c>
      <c r="G45" s="64">
        <f t="shared" si="11"/>
        <v>20234.380000000005</v>
      </c>
      <c r="H45" s="64">
        <f t="shared" si="11"/>
        <v>13317.980000000001</v>
      </c>
      <c r="I45" s="64">
        <f t="shared" si="11"/>
        <v>6916.4000000000005</v>
      </c>
      <c r="J45" s="64">
        <f t="shared" si="11"/>
        <v>953490489.86999989</v>
      </c>
      <c r="K45" s="64">
        <f t="shared" si="11"/>
        <v>780874064.09000015</v>
      </c>
      <c r="L45" s="64">
        <f t="shared" si="11"/>
        <v>172616425.78</v>
      </c>
      <c r="M45" s="64">
        <f t="shared" si="11"/>
        <v>0</v>
      </c>
      <c r="N45" s="64">
        <f t="shared" si="11"/>
        <v>0</v>
      </c>
      <c r="O45" s="64">
        <f t="shared" si="11"/>
        <v>0</v>
      </c>
      <c r="P45" s="64">
        <f t="shared" si="11"/>
        <v>0</v>
      </c>
      <c r="Q45" s="64">
        <f t="shared" si="11"/>
        <v>0</v>
      </c>
      <c r="R45" s="64">
        <f t="shared" si="11"/>
        <v>0</v>
      </c>
      <c r="S45" s="64">
        <f t="shared" si="11"/>
        <v>0</v>
      </c>
    </row>
    <row r="46" spans="1:19" ht="34.200000000000003" customHeight="1" x14ac:dyDescent="0.25">
      <c r="A46" s="77">
        <v>1</v>
      </c>
      <c r="B46" s="62" t="s">
        <v>382</v>
      </c>
      <c r="C46" s="63">
        <v>75</v>
      </c>
      <c r="D46" s="63">
        <f t="shared" ref="D46:D55" si="12">E46+F46</f>
        <v>40</v>
      </c>
      <c r="E46" s="63">
        <v>21</v>
      </c>
      <c r="F46" s="63">
        <v>19</v>
      </c>
      <c r="G46" s="64">
        <f t="shared" ref="G46:G55" si="13">H46+I46</f>
        <v>1147.3000000000002</v>
      </c>
      <c r="H46" s="64">
        <v>593.1</v>
      </c>
      <c r="I46" s="64">
        <v>554.20000000000005</v>
      </c>
      <c r="J46" s="64">
        <f t="shared" ref="J46:J55" si="14">K46+L46+M46</f>
        <v>58273089.510000005</v>
      </c>
      <c r="K46" s="64">
        <v>44275970.590000004</v>
      </c>
      <c r="L46" s="64">
        <v>13997118.92</v>
      </c>
      <c r="M46" s="64">
        <v>0</v>
      </c>
      <c r="N46" s="64">
        <f t="shared" ref="N46:N55" si="15">O46+P46</f>
        <v>0</v>
      </c>
      <c r="O46" s="64">
        <v>0</v>
      </c>
      <c r="P46" s="64">
        <v>0</v>
      </c>
      <c r="Q46" s="64">
        <f t="shared" ref="Q46:Q55" si="16">R46+S46</f>
        <v>0</v>
      </c>
      <c r="R46" s="64">
        <v>0</v>
      </c>
      <c r="S46" s="64">
        <v>0</v>
      </c>
    </row>
    <row r="47" spans="1:19" ht="18" x14ac:dyDescent="0.25">
      <c r="A47" s="77">
        <v>2</v>
      </c>
      <c r="B47" s="62" t="s">
        <v>383</v>
      </c>
      <c r="C47" s="63">
        <v>109</v>
      </c>
      <c r="D47" s="63">
        <f t="shared" si="12"/>
        <v>62</v>
      </c>
      <c r="E47" s="63">
        <v>45</v>
      </c>
      <c r="F47" s="63">
        <v>17</v>
      </c>
      <c r="G47" s="64">
        <f t="shared" si="13"/>
        <v>1903.68</v>
      </c>
      <c r="H47" s="64">
        <v>1512.48</v>
      </c>
      <c r="I47" s="64">
        <v>391.2</v>
      </c>
      <c r="J47" s="64">
        <f t="shared" si="14"/>
        <v>86109855.300000012</v>
      </c>
      <c r="K47" s="64">
        <v>73465771.540000007</v>
      </c>
      <c r="L47" s="64">
        <v>12644083.76</v>
      </c>
      <c r="M47" s="64">
        <v>0</v>
      </c>
      <c r="N47" s="64">
        <f t="shared" si="15"/>
        <v>0</v>
      </c>
      <c r="O47" s="64">
        <v>0</v>
      </c>
      <c r="P47" s="64">
        <v>0</v>
      </c>
      <c r="Q47" s="64">
        <f t="shared" si="16"/>
        <v>0</v>
      </c>
      <c r="R47" s="64">
        <v>0</v>
      </c>
      <c r="S47" s="64">
        <v>0</v>
      </c>
    </row>
    <row r="48" spans="1:19" ht="27.6" customHeight="1" x14ac:dyDescent="0.25">
      <c r="A48" s="77">
        <v>3</v>
      </c>
      <c r="B48" s="62" t="s">
        <v>385</v>
      </c>
      <c r="C48" s="63">
        <v>17</v>
      </c>
      <c r="D48" s="63">
        <f t="shared" si="12"/>
        <v>6</v>
      </c>
      <c r="E48" s="63">
        <v>6</v>
      </c>
      <c r="F48" s="63">
        <v>0</v>
      </c>
      <c r="G48" s="64">
        <f t="shared" si="13"/>
        <v>145.69999999999999</v>
      </c>
      <c r="H48" s="64">
        <v>145.69999999999999</v>
      </c>
      <c r="I48" s="64">
        <v>0</v>
      </c>
      <c r="J48" s="64">
        <f t="shared" si="14"/>
        <v>7320440.0099999998</v>
      </c>
      <c r="K48" s="64">
        <v>5622774.2699999996</v>
      </c>
      <c r="L48" s="64">
        <v>1697665.74</v>
      </c>
      <c r="M48" s="64">
        <v>0</v>
      </c>
      <c r="N48" s="64">
        <f t="shared" si="15"/>
        <v>0</v>
      </c>
      <c r="O48" s="64">
        <v>0</v>
      </c>
      <c r="P48" s="64">
        <v>0</v>
      </c>
      <c r="Q48" s="64">
        <f t="shared" si="16"/>
        <v>0</v>
      </c>
      <c r="R48" s="64">
        <v>0</v>
      </c>
      <c r="S48" s="64">
        <v>0</v>
      </c>
    </row>
    <row r="49" spans="1:19" ht="18" x14ac:dyDescent="0.25">
      <c r="A49" s="77">
        <v>4</v>
      </c>
      <c r="B49" s="62" t="s">
        <v>388</v>
      </c>
      <c r="C49" s="63">
        <v>181</v>
      </c>
      <c r="D49" s="63">
        <f t="shared" si="12"/>
        <v>57</v>
      </c>
      <c r="E49" s="63">
        <v>21</v>
      </c>
      <c r="F49" s="63">
        <v>36</v>
      </c>
      <c r="G49" s="64">
        <f t="shared" si="13"/>
        <v>2749.1</v>
      </c>
      <c r="H49" s="64">
        <v>1012</v>
      </c>
      <c r="I49" s="64">
        <v>1737.1</v>
      </c>
      <c r="J49" s="64">
        <f t="shared" si="14"/>
        <v>110196493.01000001</v>
      </c>
      <c r="K49" s="64">
        <v>106091755.2</v>
      </c>
      <c r="L49" s="64">
        <v>4104737.81</v>
      </c>
      <c r="M49" s="64">
        <v>0</v>
      </c>
      <c r="N49" s="64">
        <f t="shared" si="15"/>
        <v>0</v>
      </c>
      <c r="O49" s="64">
        <v>0</v>
      </c>
      <c r="P49" s="64">
        <v>0</v>
      </c>
      <c r="Q49" s="64">
        <f t="shared" si="16"/>
        <v>0</v>
      </c>
      <c r="R49" s="64">
        <v>0</v>
      </c>
      <c r="S49" s="64">
        <v>0</v>
      </c>
    </row>
    <row r="50" spans="1:19" ht="18" x14ac:dyDescent="0.25">
      <c r="A50" s="77">
        <v>5</v>
      </c>
      <c r="B50" s="62" t="s">
        <v>389</v>
      </c>
      <c r="C50" s="63">
        <v>12</v>
      </c>
      <c r="D50" s="63">
        <f t="shared" si="12"/>
        <v>7</v>
      </c>
      <c r="E50" s="63">
        <v>4</v>
      </c>
      <c r="F50" s="63">
        <v>3</v>
      </c>
      <c r="G50" s="64">
        <f t="shared" si="13"/>
        <v>263.10000000000002</v>
      </c>
      <c r="H50" s="64">
        <v>145.4</v>
      </c>
      <c r="I50" s="64">
        <v>117.7</v>
      </c>
      <c r="J50" s="64">
        <f t="shared" si="14"/>
        <v>12305500.51</v>
      </c>
      <c r="K50" s="64">
        <v>10153410.5</v>
      </c>
      <c r="L50" s="64">
        <v>2152090.0099999998</v>
      </c>
      <c r="M50" s="64">
        <v>0</v>
      </c>
      <c r="N50" s="64">
        <f t="shared" si="15"/>
        <v>0</v>
      </c>
      <c r="O50" s="64">
        <v>0</v>
      </c>
      <c r="P50" s="64">
        <v>0</v>
      </c>
      <c r="Q50" s="64">
        <f t="shared" si="16"/>
        <v>0</v>
      </c>
      <c r="R50" s="64">
        <v>0</v>
      </c>
      <c r="S50" s="64">
        <v>0</v>
      </c>
    </row>
    <row r="51" spans="1:19" ht="26.25" customHeight="1" x14ac:dyDescent="0.25">
      <c r="A51" s="77">
        <v>6</v>
      </c>
      <c r="B51" s="62" t="s">
        <v>408</v>
      </c>
      <c r="C51" s="63">
        <v>76</v>
      </c>
      <c r="D51" s="63">
        <f t="shared" si="12"/>
        <v>41</v>
      </c>
      <c r="E51" s="63">
        <v>26</v>
      </c>
      <c r="F51" s="63">
        <v>15</v>
      </c>
      <c r="G51" s="64">
        <f t="shared" si="13"/>
        <v>1568.8999999999999</v>
      </c>
      <c r="H51" s="64">
        <v>1131.0999999999999</v>
      </c>
      <c r="I51" s="64">
        <v>437.8</v>
      </c>
      <c r="J51" s="64">
        <f t="shared" si="14"/>
        <v>71593107.50999999</v>
      </c>
      <c r="K51" s="64">
        <v>60546125.909999996</v>
      </c>
      <c r="L51" s="64">
        <v>11046981.6</v>
      </c>
      <c r="M51" s="64">
        <v>0</v>
      </c>
      <c r="N51" s="64">
        <f t="shared" si="15"/>
        <v>0</v>
      </c>
      <c r="O51" s="64">
        <v>0</v>
      </c>
      <c r="P51" s="64">
        <v>0</v>
      </c>
      <c r="Q51" s="64">
        <f t="shared" si="16"/>
        <v>0</v>
      </c>
      <c r="R51" s="64">
        <v>0</v>
      </c>
      <c r="S51" s="64">
        <v>0</v>
      </c>
    </row>
    <row r="52" spans="1:19" ht="18" customHeight="1" x14ac:dyDescent="0.25">
      <c r="A52" s="77">
        <v>7</v>
      </c>
      <c r="B52" s="62" t="s">
        <v>392</v>
      </c>
      <c r="C52" s="63">
        <v>39</v>
      </c>
      <c r="D52" s="63">
        <f t="shared" si="12"/>
        <v>17</v>
      </c>
      <c r="E52" s="63">
        <v>14</v>
      </c>
      <c r="F52" s="63">
        <v>3</v>
      </c>
      <c r="G52" s="64">
        <f t="shared" si="13"/>
        <v>810</v>
      </c>
      <c r="H52" s="64">
        <v>663.1</v>
      </c>
      <c r="I52" s="64">
        <v>146.9</v>
      </c>
      <c r="J52" s="64">
        <f t="shared" si="14"/>
        <v>34055960</v>
      </c>
      <c r="K52" s="64">
        <v>31259074.5</v>
      </c>
      <c r="L52" s="64">
        <v>2796885.5</v>
      </c>
      <c r="M52" s="64">
        <v>0</v>
      </c>
      <c r="N52" s="64">
        <f t="shared" si="15"/>
        <v>0</v>
      </c>
      <c r="O52" s="64">
        <v>0</v>
      </c>
      <c r="P52" s="64">
        <v>0</v>
      </c>
      <c r="Q52" s="64">
        <f t="shared" si="16"/>
        <v>0</v>
      </c>
      <c r="R52" s="64">
        <v>0</v>
      </c>
      <c r="S52" s="64">
        <v>0</v>
      </c>
    </row>
    <row r="53" spans="1:19" ht="39.6" customHeight="1" x14ac:dyDescent="0.25">
      <c r="A53" s="77">
        <v>8</v>
      </c>
      <c r="B53" s="62" t="s">
        <v>393</v>
      </c>
      <c r="C53" s="63">
        <v>615</v>
      </c>
      <c r="D53" s="63">
        <f t="shared" si="12"/>
        <v>293</v>
      </c>
      <c r="E53" s="63">
        <v>230</v>
      </c>
      <c r="F53" s="63">
        <v>63</v>
      </c>
      <c r="G53" s="64">
        <f t="shared" si="13"/>
        <v>9687.7000000000007</v>
      </c>
      <c r="H53" s="64">
        <v>7632</v>
      </c>
      <c r="I53" s="64">
        <v>2055.6999999999998</v>
      </c>
      <c r="J53" s="64">
        <f t="shared" si="14"/>
        <v>485178075.00999999</v>
      </c>
      <c r="K53" s="64">
        <v>373862390.17000002</v>
      </c>
      <c r="L53" s="64">
        <v>111315684.84</v>
      </c>
      <c r="M53" s="64">
        <v>0</v>
      </c>
      <c r="N53" s="64">
        <f t="shared" si="15"/>
        <v>0</v>
      </c>
      <c r="O53" s="64">
        <v>0</v>
      </c>
      <c r="P53" s="64">
        <v>0</v>
      </c>
      <c r="Q53" s="64">
        <f t="shared" si="16"/>
        <v>0</v>
      </c>
      <c r="R53" s="64">
        <v>0</v>
      </c>
      <c r="S53" s="64">
        <v>0</v>
      </c>
    </row>
    <row r="54" spans="1:19" ht="23.4" customHeight="1" x14ac:dyDescent="0.25">
      <c r="A54" s="77">
        <v>9</v>
      </c>
      <c r="B54" s="62" t="s">
        <v>394</v>
      </c>
      <c r="C54" s="63">
        <v>120</v>
      </c>
      <c r="D54" s="63">
        <f t="shared" si="12"/>
        <v>49</v>
      </c>
      <c r="E54" s="63">
        <v>13</v>
      </c>
      <c r="F54" s="63">
        <v>36</v>
      </c>
      <c r="G54" s="64">
        <f t="shared" si="13"/>
        <v>1793.4</v>
      </c>
      <c r="H54" s="64">
        <v>417.2</v>
      </c>
      <c r="I54" s="64">
        <v>1376.2</v>
      </c>
      <c r="J54" s="64">
        <f t="shared" si="14"/>
        <v>80485055</v>
      </c>
      <c r="K54" s="64">
        <v>69209906.430000007</v>
      </c>
      <c r="L54" s="64">
        <v>11275148.57</v>
      </c>
      <c r="M54" s="64">
        <v>0</v>
      </c>
      <c r="N54" s="64">
        <f t="shared" si="15"/>
        <v>0</v>
      </c>
      <c r="O54" s="64">
        <v>0</v>
      </c>
      <c r="P54" s="64">
        <v>0</v>
      </c>
      <c r="Q54" s="64">
        <f t="shared" si="16"/>
        <v>0</v>
      </c>
      <c r="R54" s="64">
        <v>0</v>
      </c>
      <c r="S54" s="64">
        <v>0</v>
      </c>
    </row>
    <row r="55" spans="1:19" ht="21.6" customHeight="1" x14ac:dyDescent="0.25">
      <c r="A55" s="77">
        <v>10</v>
      </c>
      <c r="B55" s="62" t="s">
        <v>397</v>
      </c>
      <c r="C55" s="63">
        <v>6</v>
      </c>
      <c r="D55" s="63">
        <f t="shared" si="12"/>
        <v>6</v>
      </c>
      <c r="E55" s="63">
        <v>3</v>
      </c>
      <c r="F55" s="63">
        <v>3</v>
      </c>
      <c r="G55" s="64">
        <f t="shared" si="13"/>
        <v>165.5</v>
      </c>
      <c r="H55" s="64">
        <v>65.900000000000006</v>
      </c>
      <c r="I55" s="64">
        <v>99.6</v>
      </c>
      <c r="J55" s="64">
        <f t="shared" si="14"/>
        <v>7972914.0100000007</v>
      </c>
      <c r="K55" s="64">
        <v>6386884.9800000004</v>
      </c>
      <c r="L55" s="64">
        <v>1586029.03</v>
      </c>
      <c r="M55" s="64">
        <v>0</v>
      </c>
      <c r="N55" s="64">
        <f t="shared" si="15"/>
        <v>0</v>
      </c>
      <c r="O55" s="64">
        <v>0</v>
      </c>
      <c r="P55" s="64">
        <v>0</v>
      </c>
      <c r="Q55" s="64">
        <f t="shared" si="16"/>
        <v>0</v>
      </c>
      <c r="R55" s="64">
        <v>0</v>
      </c>
      <c r="S55" s="64">
        <v>0</v>
      </c>
    </row>
    <row r="56" spans="1:19" ht="15" customHeight="1" x14ac:dyDescent="0.3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9"/>
      <c r="O56" s="80"/>
      <c r="P56" s="80"/>
      <c r="Q56" s="80"/>
      <c r="R56" s="80"/>
      <c r="S56" s="80"/>
    </row>
    <row r="57" spans="1:19" ht="15" customHeight="1" x14ac:dyDescent="0.3">
      <c r="A57" s="81"/>
      <c r="B57" s="81"/>
      <c r="C57" s="81"/>
      <c r="D57" s="81"/>
      <c r="E57" s="81"/>
      <c r="F57" s="81"/>
      <c r="G57" s="81"/>
      <c r="H57" s="81"/>
      <c r="I57" s="78"/>
      <c r="J57" s="78"/>
      <c r="K57" s="78"/>
      <c r="L57" s="78"/>
      <c r="M57" s="78"/>
      <c r="N57" s="79"/>
      <c r="O57" s="138"/>
      <c r="P57" s="138"/>
      <c r="Q57" s="138"/>
      <c r="R57" s="138"/>
      <c r="S57" s="138"/>
    </row>
    <row r="58" spans="1:19" ht="15" customHeight="1" x14ac:dyDescent="0.3">
      <c r="A58" s="81"/>
      <c r="B58" s="81"/>
      <c r="C58" s="81"/>
      <c r="D58" s="81"/>
      <c r="E58" s="81"/>
      <c r="F58" s="81"/>
      <c r="G58" s="81"/>
      <c r="H58" s="81"/>
      <c r="I58" s="78"/>
      <c r="J58" s="78"/>
      <c r="K58" s="78"/>
      <c r="L58" s="78"/>
      <c r="M58" s="78"/>
      <c r="N58" s="79"/>
      <c r="O58" s="93"/>
      <c r="P58" s="93"/>
      <c r="Q58" s="93"/>
      <c r="R58" s="94"/>
      <c r="S58" s="94"/>
    </row>
    <row r="59" spans="1:19" ht="15" customHeight="1" x14ac:dyDescent="0.3">
      <c r="A59" s="81"/>
      <c r="B59" s="81"/>
      <c r="C59" s="81"/>
      <c r="D59" s="81"/>
      <c r="E59" s="81"/>
      <c r="F59" s="81"/>
      <c r="G59" s="81"/>
      <c r="H59" s="81"/>
      <c r="I59" s="78"/>
      <c r="J59" s="78"/>
      <c r="K59" s="78"/>
      <c r="L59" s="78"/>
      <c r="M59" s="78"/>
      <c r="N59" s="79"/>
      <c r="O59" s="135"/>
      <c r="P59" s="135"/>
      <c r="Q59" s="135"/>
      <c r="R59" s="136"/>
      <c r="S59" s="136"/>
    </row>
    <row r="60" spans="1:19" ht="15" customHeight="1" x14ac:dyDescent="0.3">
      <c r="A60" s="81"/>
      <c r="B60" s="81"/>
      <c r="C60" s="81"/>
      <c r="D60" s="81"/>
      <c r="E60" s="81"/>
      <c r="F60" s="81"/>
      <c r="G60" s="81"/>
      <c r="H60" s="81"/>
      <c r="I60" s="78"/>
      <c r="J60" s="78"/>
      <c r="K60" s="78"/>
      <c r="L60" s="78"/>
      <c r="M60" s="78"/>
      <c r="N60" s="79"/>
      <c r="O60" s="79"/>
      <c r="P60" s="82"/>
      <c r="Q60" s="82"/>
      <c r="R60" s="82"/>
      <c r="S60" s="82"/>
    </row>
  </sheetData>
  <sheetProtection formatCells="0" formatColumns="0" formatRows="0" insertColumns="0" insertRows="0" insertHyperlinks="0" deleteColumns="0" deleteRows="0" sort="0" autoFilter="0" pivotTables="0"/>
  <mergeCells count="29">
    <mergeCell ref="Q2:S2"/>
    <mergeCell ref="Q3:S3"/>
    <mergeCell ref="Q4:S4"/>
    <mergeCell ref="B7:S7"/>
    <mergeCell ref="Q1:S1"/>
    <mergeCell ref="O59:Q59"/>
    <mergeCell ref="R59:S59"/>
    <mergeCell ref="Q5:S5"/>
    <mergeCell ref="Q6:S6"/>
    <mergeCell ref="Q57:S57"/>
    <mergeCell ref="O57:P57"/>
    <mergeCell ref="A9:A12"/>
    <mergeCell ref="B9:B12"/>
    <mergeCell ref="C9:C11"/>
    <mergeCell ref="D9:F9"/>
    <mergeCell ref="G9:I9"/>
    <mergeCell ref="J9:M9"/>
    <mergeCell ref="N9:P9"/>
    <mergeCell ref="Q9:S9"/>
    <mergeCell ref="D10:D11"/>
    <mergeCell ref="E10:F10"/>
    <mergeCell ref="G10:G11"/>
    <mergeCell ref="H10:I10"/>
    <mergeCell ref="J10:J11"/>
    <mergeCell ref="K10:M10"/>
    <mergeCell ref="N10:N11"/>
    <mergeCell ref="O10:P10"/>
    <mergeCell ref="Q10:Q11"/>
    <mergeCell ref="R10:S10"/>
  </mergeCells>
  <pageMargins left="0.70866141732283472" right="0.39370078740157483" top="1.1811023622047245" bottom="0.59055118110236227" header="0.70866141732283472" footer="0.31496062992125984"/>
  <pageSetup paperSize="9" scale="48" firstPageNumber="36" fitToHeight="0" orientation="landscape" useFirstPageNumber="1" r:id="rId1"/>
  <headerFooter>
    <oddHeader>&amp;C&amp;12&amp;P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view="pageBreakPreview" zoomScale="60" zoomScaleNormal="100" workbookViewId="0">
      <selection activeCell="D5" sqref="D5"/>
    </sheetView>
  </sheetViews>
  <sheetFormatPr defaultColWidth="9.109375" defaultRowHeight="13.2" x14ac:dyDescent="0.25"/>
  <cols>
    <col min="1" max="1" width="7.109375" style="7" customWidth="1"/>
    <col min="2" max="2" width="29.33203125" style="65" customWidth="1"/>
    <col min="3" max="3" width="13.33203125" style="7" customWidth="1"/>
    <col min="4" max="4" width="14.5546875" style="7" customWidth="1"/>
    <col min="5" max="5" width="10.6640625" style="7" customWidth="1"/>
    <col min="6" max="6" width="13.109375" style="7" customWidth="1"/>
    <col min="7" max="7" width="11" style="7" customWidth="1"/>
    <col min="8" max="8" width="14.109375" style="7" customWidth="1"/>
    <col min="9" max="9" width="13" style="7" customWidth="1"/>
    <col min="10" max="10" width="17.109375" style="65" customWidth="1"/>
    <col min="11" max="11" width="23.5546875" style="86" customWidth="1"/>
    <col min="12" max="12" width="14.6640625" style="7" customWidth="1"/>
    <col min="13" max="13" width="22.109375" style="7" customWidth="1"/>
    <col min="14" max="14" width="11.88671875" style="7" customWidth="1"/>
    <col min="15" max="15" width="20" style="7" customWidth="1"/>
    <col min="16" max="16" width="14.109375" style="7" customWidth="1"/>
    <col min="17" max="17" width="19.88671875" style="7" customWidth="1"/>
    <col min="18" max="18" width="19.6640625" style="7" customWidth="1"/>
    <col min="19" max="19" width="18" style="7" customWidth="1"/>
    <col min="20" max="16384" width="9.109375" style="7"/>
  </cols>
  <sheetData>
    <row r="1" spans="1:19" ht="22.2" customHeight="1" x14ac:dyDescent="0.25">
      <c r="C1" s="11"/>
      <c r="N1" s="143" t="s">
        <v>340</v>
      </c>
      <c r="O1" s="143"/>
      <c r="P1" s="143"/>
      <c r="Q1" s="143"/>
      <c r="R1" s="143"/>
      <c r="S1" s="6"/>
    </row>
    <row r="2" spans="1:19" ht="19.8" customHeight="1" x14ac:dyDescent="0.25">
      <c r="C2" s="11"/>
      <c r="N2" s="143" t="s">
        <v>263</v>
      </c>
      <c r="O2" s="143"/>
      <c r="P2" s="143"/>
      <c r="Q2" s="143"/>
      <c r="R2" s="143"/>
      <c r="S2" s="6"/>
    </row>
    <row r="3" spans="1:19" ht="28.8" customHeight="1" x14ac:dyDescent="0.25">
      <c r="C3" s="11"/>
      <c r="N3" s="143" t="s">
        <v>344</v>
      </c>
      <c r="O3" s="143"/>
      <c r="P3" s="143"/>
      <c r="Q3" s="143"/>
      <c r="R3" s="143"/>
      <c r="S3" s="6"/>
    </row>
    <row r="4" spans="1:19" ht="15" customHeight="1" x14ac:dyDescent="0.25">
      <c r="C4" s="11"/>
      <c r="N4" s="123"/>
      <c r="O4" s="123"/>
      <c r="P4" s="123"/>
      <c r="Q4" s="123"/>
      <c r="R4" s="123"/>
      <c r="S4" s="123"/>
    </row>
    <row r="5" spans="1:19" ht="15" customHeight="1" x14ac:dyDescent="0.25">
      <c r="N5" s="123"/>
      <c r="O5" s="123"/>
      <c r="P5" s="123"/>
      <c r="Q5" s="123"/>
      <c r="R5" s="123"/>
      <c r="S5" s="123"/>
    </row>
    <row r="6" spans="1:19" x14ac:dyDescent="0.25">
      <c r="P6" s="8"/>
      <c r="Q6" s="8"/>
      <c r="R6" s="8"/>
    </row>
    <row r="7" spans="1:19" ht="31.8" customHeight="1" x14ac:dyDescent="0.25">
      <c r="A7" s="142" t="s">
        <v>341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</row>
    <row r="8" spans="1:19" ht="51.6" customHeight="1" x14ac:dyDescent="0.25">
      <c r="A8" s="141" t="s">
        <v>345</v>
      </c>
      <c r="B8" s="132" t="s">
        <v>2</v>
      </c>
      <c r="C8" s="141" t="s">
        <v>277</v>
      </c>
      <c r="D8" s="141" t="s">
        <v>278</v>
      </c>
      <c r="E8" s="141"/>
      <c r="F8" s="141"/>
      <c r="G8" s="141"/>
      <c r="H8" s="141"/>
      <c r="I8" s="141" t="s">
        <v>279</v>
      </c>
      <c r="J8" s="141"/>
      <c r="K8" s="141"/>
      <c r="L8" s="141"/>
      <c r="M8" s="141"/>
      <c r="N8" s="141"/>
      <c r="O8" s="141"/>
      <c r="P8" s="141"/>
      <c r="Q8" s="141"/>
      <c r="R8" s="141"/>
      <c r="S8" s="141"/>
    </row>
    <row r="9" spans="1:19" ht="15" customHeight="1" x14ac:dyDescent="0.25">
      <c r="A9" s="141"/>
      <c r="B9" s="133"/>
      <c r="C9" s="141"/>
      <c r="D9" s="141" t="s">
        <v>535</v>
      </c>
      <c r="E9" s="141" t="s">
        <v>4</v>
      </c>
      <c r="F9" s="141"/>
      <c r="G9" s="141"/>
      <c r="H9" s="141"/>
      <c r="I9" s="141" t="s">
        <v>535</v>
      </c>
      <c r="J9" s="141"/>
      <c r="K9" s="141"/>
      <c r="L9" s="141" t="s">
        <v>4</v>
      </c>
      <c r="M9" s="141"/>
      <c r="N9" s="141"/>
      <c r="O9" s="141"/>
      <c r="P9" s="141"/>
      <c r="Q9" s="141"/>
      <c r="R9" s="141"/>
      <c r="S9" s="141"/>
    </row>
    <row r="10" spans="1:19" ht="15.75" customHeight="1" x14ac:dyDescent="0.25">
      <c r="A10" s="141"/>
      <c r="B10" s="133"/>
      <c r="C10" s="141"/>
      <c r="D10" s="141"/>
      <c r="E10" s="141" t="s">
        <v>536</v>
      </c>
      <c r="F10" s="141"/>
      <c r="G10" s="141" t="s">
        <v>581</v>
      </c>
      <c r="H10" s="141" t="s">
        <v>537</v>
      </c>
      <c r="I10" s="141"/>
      <c r="J10" s="141"/>
      <c r="K10" s="141"/>
      <c r="L10" s="141" t="s">
        <v>541</v>
      </c>
      <c r="M10" s="141"/>
      <c r="N10" s="141" t="s">
        <v>280</v>
      </c>
      <c r="O10" s="141"/>
      <c r="P10" s="141"/>
      <c r="Q10" s="141"/>
      <c r="R10" s="141" t="s">
        <v>281</v>
      </c>
      <c r="S10" s="141"/>
    </row>
    <row r="11" spans="1:19" ht="81" customHeight="1" x14ac:dyDescent="0.25">
      <c r="A11" s="141"/>
      <c r="B11" s="133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 t="s">
        <v>282</v>
      </c>
      <c r="O11" s="141"/>
      <c r="P11" s="141" t="s">
        <v>283</v>
      </c>
      <c r="Q11" s="141"/>
      <c r="R11" s="141"/>
      <c r="S11" s="141"/>
    </row>
    <row r="12" spans="1:19" ht="54" customHeight="1" x14ac:dyDescent="0.25">
      <c r="A12" s="141"/>
      <c r="B12" s="133"/>
      <c r="C12" s="141"/>
      <c r="D12" s="118" t="s">
        <v>538</v>
      </c>
      <c r="E12" s="118" t="s">
        <v>582</v>
      </c>
      <c r="F12" s="118" t="s">
        <v>539</v>
      </c>
      <c r="G12" s="118" t="s">
        <v>582</v>
      </c>
      <c r="H12" s="118" t="s">
        <v>538</v>
      </c>
      <c r="I12" s="118" t="s">
        <v>538</v>
      </c>
      <c r="J12" s="118" t="s">
        <v>540</v>
      </c>
      <c r="K12" s="118" t="s">
        <v>539</v>
      </c>
      <c r="L12" s="118" t="s">
        <v>540</v>
      </c>
      <c r="M12" s="118" t="s">
        <v>539</v>
      </c>
      <c r="N12" s="118" t="s">
        <v>540</v>
      </c>
      <c r="O12" s="118" t="s">
        <v>539</v>
      </c>
      <c r="P12" s="118" t="s">
        <v>540</v>
      </c>
      <c r="Q12" s="118" t="s">
        <v>539</v>
      </c>
      <c r="R12" s="118" t="s">
        <v>540</v>
      </c>
      <c r="S12" s="118" t="s">
        <v>539</v>
      </c>
    </row>
    <row r="13" spans="1:19" ht="30" customHeight="1" x14ac:dyDescent="0.25">
      <c r="A13" s="141"/>
      <c r="B13" s="134"/>
      <c r="C13" s="97" t="s">
        <v>284</v>
      </c>
      <c r="D13" s="97" t="s">
        <v>284</v>
      </c>
      <c r="E13" s="97" t="s">
        <v>284</v>
      </c>
      <c r="F13" s="97" t="s">
        <v>6</v>
      </c>
      <c r="G13" s="97" t="s">
        <v>5</v>
      </c>
      <c r="H13" s="97" t="s">
        <v>5</v>
      </c>
      <c r="I13" s="97" t="s">
        <v>284</v>
      </c>
      <c r="J13" s="97" t="s">
        <v>284</v>
      </c>
      <c r="K13" s="97" t="s">
        <v>6</v>
      </c>
      <c r="L13" s="50" t="s">
        <v>284</v>
      </c>
      <c r="M13" s="50" t="s">
        <v>6</v>
      </c>
      <c r="N13" s="50" t="s">
        <v>284</v>
      </c>
      <c r="O13" s="50" t="s">
        <v>6</v>
      </c>
      <c r="P13" s="97" t="s">
        <v>284</v>
      </c>
      <c r="Q13" s="97" t="s">
        <v>6</v>
      </c>
      <c r="R13" s="97" t="s">
        <v>284</v>
      </c>
      <c r="S13" s="97" t="s">
        <v>6</v>
      </c>
    </row>
    <row r="14" spans="1:19" ht="106.8" customHeight="1" x14ac:dyDescent="0.25">
      <c r="A14" s="1"/>
      <c r="B14" s="62" t="s">
        <v>346</v>
      </c>
      <c r="C14" s="55">
        <f t="shared" ref="C14:S14" si="0">SUM(C15,C21,C25,C30,C36,C46)</f>
        <v>84431.19</v>
      </c>
      <c r="D14" s="55">
        <f t="shared" si="0"/>
        <v>0</v>
      </c>
      <c r="E14" s="55">
        <f t="shared" si="0"/>
        <v>0</v>
      </c>
      <c r="F14" s="55">
        <f t="shared" si="0"/>
        <v>0</v>
      </c>
      <c r="G14" s="55">
        <f t="shared" si="0"/>
        <v>0</v>
      </c>
      <c r="H14" s="55">
        <f t="shared" si="0"/>
        <v>0</v>
      </c>
      <c r="I14" s="55">
        <f t="shared" si="0"/>
        <v>84431.19</v>
      </c>
      <c r="J14" s="55">
        <f t="shared" si="0"/>
        <v>95002.95</v>
      </c>
      <c r="K14" s="55">
        <f t="shared" si="0"/>
        <v>3779704298.4199996</v>
      </c>
      <c r="L14" s="4">
        <f t="shared" si="0"/>
        <v>85596.68</v>
      </c>
      <c r="M14" s="4">
        <f t="shared" si="0"/>
        <v>3405475846.4099998</v>
      </c>
      <c r="N14" s="4">
        <f t="shared" si="0"/>
        <v>930</v>
      </c>
      <c r="O14" s="4">
        <f t="shared" si="0"/>
        <v>37000050.009999998</v>
      </c>
      <c r="P14" s="55">
        <f t="shared" si="0"/>
        <v>6383.17</v>
      </c>
      <c r="Q14" s="55">
        <f t="shared" si="0"/>
        <v>253954418.44999999</v>
      </c>
      <c r="R14" s="55">
        <f t="shared" si="0"/>
        <v>2093.1000000000004</v>
      </c>
      <c r="S14" s="55">
        <f t="shared" si="0"/>
        <v>83273983.549999997</v>
      </c>
    </row>
    <row r="15" spans="1:19" ht="31.2" customHeight="1" x14ac:dyDescent="0.25">
      <c r="A15" s="1"/>
      <c r="B15" s="62" t="s">
        <v>447</v>
      </c>
      <c r="C15" s="55">
        <f t="shared" ref="C15:S15" si="1">SUM(C16:C20)</f>
        <v>6167.47</v>
      </c>
      <c r="D15" s="55">
        <f t="shared" si="1"/>
        <v>0</v>
      </c>
      <c r="E15" s="55">
        <f t="shared" si="1"/>
        <v>0</v>
      </c>
      <c r="F15" s="55">
        <f t="shared" si="1"/>
        <v>0</v>
      </c>
      <c r="G15" s="55">
        <f t="shared" si="1"/>
        <v>0</v>
      </c>
      <c r="H15" s="55">
        <f t="shared" si="1"/>
        <v>0</v>
      </c>
      <c r="I15" s="55">
        <f t="shared" si="1"/>
        <v>6167.47</v>
      </c>
      <c r="J15" s="55">
        <f t="shared" si="1"/>
        <v>7313.17</v>
      </c>
      <c r="K15" s="55">
        <f t="shared" si="1"/>
        <v>290954468.45999998</v>
      </c>
      <c r="L15" s="4">
        <f t="shared" si="1"/>
        <v>0</v>
      </c>
      <c r="M15" s="4">
        <f t="shared" si="1"/>
        <v>0</v>
      </c>
      <c r="N15" s="4">
        <f t="shared" si="1"/>
        <v>930</v>
      </c>
      <c r="O15" s="4">
        <f t="shared" si="1"/>
        <v>37000050.009999998</v>
      </c>
      <c r="P15" s="55">
        <f t="shared" si="1"/>
        <v>6383.17</v>
      </c>
      <c r="Q15" s="55">
        <f t="shared" si="1"/>
        <v>253954418.44999999</v>
      </c>
      <c r="R15" s="55">
        <f t="shared" si="1"/>
        <v>0</v>
      </c>
      <c r="S15" s="55">
        <f t="shared" si="1"/>
        <v>0</v>
      </c>
    </row>
    <row r="16" spans="1:19" ht="25.8" customHeight="1" x14ac:dyDescent="0.25">
      <c r="A16" s="1">
        <v>1</v>
      </c>
      <c r="B16" s="62" t="s">
        <v>453</v>
      </c>
      <c r="C16" s="55">
        <v>1209.4000000000001</v>
      </c>
      <c r="D16" s="55">
        <f>E16+G16+H16</f>
        <v>0</v>
      </c>
      <c r="E16" s="55">
        <v>0</v>
      </c>
      <c r="F16" s="55">
        <v>0</v>
      </c>
      <c r="G16" s="55">
        <v>0</v>
      </c>
      <c r="H16" s="55">
        <v>0</v>
      </c>
      <c r="I16" s="55">
        <f>C16-D16</f>
        <v>1209.4000000000001</v>
      </c>
      <c r="J16" s="55">
        <f t="shared" ref="J16:K20" si="2">L16+N16+P16+R16</f>
        <v>1343.2</v>
      </c>
      <c r="K16" s="55">
        <f t="shared" si="2"/>
        <v>53439212</v>
      </c>
      <c r="L16" s="4">
        <v>0</v>
      </c>
      <c r="M16" s="4">
        <v>0</v>
      </c>
      <c r="N16" s="4">
        <v>0</v>
      </c>
      <c r="O16" s="4">
        <v>0</v>
      </c>
      <c r="P16" s="55">
        <v>1343.2</v>
      </c>
      <c r="Q16" s="55">
        <v>53439212</v>
      </c>
      <c r="R16" s="55">
        <v>0</v>
      </c>
      <c r="S16" s="55">
        <v>0</v>
      </c>
    </row>
    <row r="17" spans="1:19" ht="30" customHeight="1" x14ac:dyDescent="0.25">
      <c r="A17" s="1">
        <v>2</v>
      </c>
      <c r="B17" s="62" t="s">
        <v>454</v>
      </c>
      <c r="C17" s="55">
        <v>2200.84</v>
      </c>
      <c r="D17" s="55">
        <f>E17+G17+H17</f>
        <v>0</v>
      </c>
      <c r="E17" s="55">
        <v>0</v>
      </c>
      <c r="F17" s="55">
        <v>0</v>
      </c>
      <c r="G17" s="55">
        <v>0</v>
      </c>
      <c r="H17" s="55">
        <v>0</v>
      </c>
      <c r="I17" s="55">
        <f>C17-D17</f>
        <v>2200.84</v>
      </c>
      <c r="J17" s="55">
        <f t="shared" si="2"/>
        <v>2447.87</v>
      </c>
      <c r="K17" s="55">
        <f t="shared" si="2"/>
        <v>97388507.930000007</v>
      </c>
      <c r="L17" s="4">
        <v>0</v>
      </c>
      <c r="M17" s="4">
        <v>0</v>
      </c>
      <c r="N17" s="4">
        <v>0</v>
      </c>
      <c r="O17" s="4">
        <v>0</v>
      </c>
      <c r="P17" s="55">
        <v>2447.87</v>
      </c>
      <c r="Q17" s="55">
        <v>97388507.930000007</v>
      </c>
      <c r="R17" s="55">
        <v>0</v>
      </c>
      <c r="S17" s="55">
        <v>0</v>
      </c>
    </row>
    <row r="18" spans="1:19" ht="28.2" customHeight="1" x14ac:dyDescent="0.25">
      <c r="A18" s="1">
        <v>3</v>
      </c>
      <c r="B18" s="62" t="s">
        <v>457</v>
      </c>
      <c r="C18" s="55">
        <v>810.83</v>
      </c>
      <c r="D18" s="55">
        <f>E18+G18+H18</f>
        <v>0</v>
      </c>
      <c r="E18" s="55">
        <v>0</v>
      </c>
      <c r="F18" s="55">
        <v>0</v>
      </c>
      <c r="G18" s="55">
        <v>0</v>
      </c>
      <c r="H18" s="55">
        <v>0</v>
      </c>
      <c r="I18" s="55">
        <f>C18-D18</f>
        <v>810.83</v>
      </c>
      <c r="J18" s="55">
        <f t="shared" si="2"/>
        <v>930</v>
      </c>
      <c r="K18" s="55">
        <f t="shared" si="2"/>
        <v>37000050.009999998</v>
      </c>
      <c r="L18" s="4">
        <v>0</v>
      </c>
      <c r="M18" s="4">
        <v>0</v>
      </c>
      <c r="N18" s="4">
        <v>930</v>
      </c>
      <c r="O18" s="4">
        <v>37000050.009999998</v>
      </c>
      <c r="P18" s="55">
        <v>0</v>
      </c>
      <c r="Q18" s="55">
        <v>0</v>
      </c>
      <c r="R18" s="55">
        <v>0</v>
      </c>
      <c r="S18" s="55">
        <v>0</v>
      </c>
    </row>
    <row r="19" spans="1:19" ht="42" customHeight="1" x14ac:dyDescent="0.25">
      <c r="A19" s="1">
        <v>4</v>
      </c>
      <c r="B19" s="62" t="s">
        <v>390</v>
      </c>
      <c r="C19" s="55">
        <v>544.9</v>
      </c>
      <c r="D19" s="55">
        <f>E19+G19+H19</f>
        <v>0</v>
      </c>
      <c r="E19" s="55">
        <v>0</v>
      </c>
      <c r="F19" s="55">
        <v>0</v>
      </c>
      <c r="G19" s="55">
        <v>0</v>
      </c>
      <c r="H19" s="55">
        <v>0</v>
      </c>
      <c r="I19" s="55">
        <f>C19-D19</f>
        <v>544.9</v>
      </c>
      <c r="J19" s="55">
        <f t="shared" si="2"/>
        <v>593.29999999999995</v>
      </c>
      <c r="K19" s="55">
        <f t="shared" si="2"/>
        <v>23604440.510000002</v>
      </c>
      <c r="L19" s="4">
        <v>0</v>
      </c>
      <c r="M19" s="4">
        <v>0</v>
      </c>
      <c r="N19" s="4">
        <v>0</v>
      </c>
      <c r="O19" s="4">
        <v>0</v>
      </c>
      <c r="P19" s="55">
        <v>593.29999999999995</v>
      </c>
      <c r="Q19" s="55">
        <v>23604440.510000002</v>
      </c>
      <c r="R19" s="55">
        <v>0</v>
      </c>
      <c r="S19" s="55">
        <v>0</v>
      </c>
    </row>
    <row r="20" spans="1:19" ht="49.2" customHeight="1" x14ac:dyDescent="0.25">
      <c r="A20" s="1">
        <v>5</v>
      </c>
      <c r="B20" s="62" t="s">
        <v>401</v>
      </c>
      <c r="C20" s="55">
        <v>1401.5</v>
      </c>
      <c r="D20" s="55">
        <f>E20+G20+H20</f>
        <v>0</v>
      </c>
      <c r="E20" s="55">
        <v>0</v>
      </c>
      <c r="F20" s="55">
        <v>0</v>
      </c>
      <c r="G20" s="55">
        <v>0</v>
      </c>
      <c r="H20" s="55">
        <v>0</v>
      </c>
      <c r="I20" s="55">
        <f>C20-D20</f>
        <v>1401.5</v>
      </c>
      <c r="J20" s="55">
        <f t="shared" si="2"/>
        <v>1998.8</v>
      </c>
      <c r="K20" s="55">
        <f t="shared" si="2"/>
        <v>79522258.010000005</v>
      </c>
      <c r="L20" s="4">
        <v>0</v>
      </c>
      <c r="M20" s="4">
        <v>0</v>
      </c>
      <c r="N20" s="4">
        <v>0</v>
      </c>
      <c r="O20" s="4">
        <v>0</v>
      </c>
      <c r="P20" s="55">
        <v>1998.8</v>
      </c>
      <c r="Q20" s="55">
        <v>79522258.010000005</v>
      </c>
      <c r="R20" s="55">
        <v>0</v>
      </c>
      <c r="S20" s="55">
        <v>0</v>
      </c>
    </row>
    <row r="21" spans="1:19" ht="37.950000000000003" customHeight="1" x14ac:dyDescent="0.25">
      <c r="A21" s="1"/>
      <c r="B21" s="62" t="s">
        <v>448</v>
      </c>
      <c r="C21" s="55">
        <f t="shared" ref="C21:S21" si="3">SUM(C22:C24)</f>
        <v>8789.27</v>
      </c>
      <c r="D21" s="55">
        <f t="shared" si="3"/>
        <v>0</v>
      </c>
      <c r="E21" s="55">
        <f t="shared" si="3"/>
        <v>0</v>
      </c>
      <c r="F21" s="55">
        <f t="shared" si="3"/>
        <v>0</v>
      </c>
      <c r="G21" s="55">
        <f t="shared" si="3"/>
        <v>0</v>
      </c>
      <c r="H21" s="55">
        <f t="shared" si="3"/>
        <v>0</v>
      </c>
      <c r="I21" s="55">
        <f t="shared" si="3"/>
        <v>8789.27</v>
      </c>
      <c r="J21" s="55">
        <f t="shared" si="3"/>
        <v>9585.7000000000007</v>
      </c>
      <c r="K21" s="55">
        <f t="shared" si="3"/>
        <v>381367074.50999999</v>
      </c>
      <c r="L21" s="4">
        <f t="shared" ref="L21:M21" si="4">SUM(L22:L24)</f>
        <v>9585.7000000000007</v>
      </c>
      <c r="M21" s="4">
        <f t="shared" si="4"/>
        <v>381367074.50999999</v>
      </c>
      <c r="N21" s="4">
        <v>0</v>
      </c>
      <c r="O21" s="4">
        <v>0</v>
      </c>
      <c r="P21" s="55">
        <f t="shared" si="3"/>
        <v>0</v>
      </c>
      <c r="Q21" s="55">
        <f t="shared" si="3"/>
        <v>0</v>
      </c>
      <c r="R21" s="55">
        <f t="shared" si="3"/>
        <v>0</v>
      </c>
      <c r="S21" s="55">
        <f t="shared" si="3"/>
        <v>0</v>
      </c>
    </row>
    <row r="22" spans="1:19" ht="40.799999999999997" customHeight="1" x14ac:dyDescent="0.25">
      <c r="A22" s="1">
        <v>1</v>
      </c>
      <c r="B22" s="62" t="s">
        <v>387</v>
      </c>
      <c r="C22" s="55">
        <v>948.7</v>
      </c>
      <c r="D22" s="55">
        <f>E22+G22+H22</f>
        <v>0</v>
      </c>
      <c r="E22" s="55">
        <v>0</v>
      </c>
      <c r="F22" s="55">
        <v>0</v>
      </c>
      <c r="G22" s="55">
        <v>0</v>
      </c>
      <c r="H22" s="55">
        <v>0</v>
      </c>
      <c r="I22" s="55">
        <f>C22-D22</f>
        <v>948.7</v>
      </c>
      <c r="J22" s="55">
        <f t="shared" ref="J22:K24" si="5">L22+N22+P22+R22</f>
        <v>1064.3</v>
      </c>
      <c r="K22" s="55">
        <f t="shared" si="5"/>
        <v>42343175.509999998</v>
      </c>
      <c r="L22" s="4">
        <v>1064.3</v>
      </c>
      <c r="M22" s="4">
        <v>42343175.509999998</v>
      </c>
      <c r="N22" s="4">
        <v>0</v>
      </c>
      <c r="O22" s="4">
        <v>0</v>
      </c>
      <c r="P22" s="55">
        <v>0</v>
      </c>
      <c r="Q22" s="55">
        <v>0</v>
      </c>
      <c r="R22" s="55">
        <v>0</v>
      </c>
      <c r="S22" s="55">
        <v>0</v>
      </c>
    </row>
    <row r="23" spans="1:19" ht="51" customHeight="1" x14ac:dyDescent="0.25">
      <c r="A23" s="1">
        <v>2</v>
      </c>
      <c r="B23" s="62" t="s">
        <v>392</v>
      </c>
      <c r="C23" s="55">
        <v>4408.6000000000004</v>
      </c>
      <c r="D23" s="55">
        <f>E23+G23+H23</f>
        <v>0</v>
      </c>
      <c r="E23" s="55">
        <v>0</v>
      </c>
      <c r="F23" s="55">
        <v>0</v>
      </c>
      <c r="G23" s="55">
        <v>0</v>
      </c>
      <c r="H23" s="55">
        <v>0</v>
      </c>
      <c r="I23" s="55">
        <f>C23-D23</f>
        <v>4408.6000000000004</v>
      </c>
      <c r="J23" s="55">
        <f t="shared" si="5"/>
        <v>4538.8999999999996</v>
      </c>
      <c r="K23" s="55">
        <f t="shared" si="5"/>
        <v>180580136.5</v>
      </c>
      <c r="L23" s="4">
        <v>4538.8999999999996</v>
      </c>
      <c r="M23" s="4">
        <v>180580136.5</v>
      </c>
      <c r="N23" s="4">
        <v>0</v>
      </c>
      <c r="O23" s="4">
        <v>0</v>
      </c>
      <c r="P23" s="55">
        <v>0</v>
      </c>
      <c r="Q23" s="55">
        <v>0</v>
      </c>
      <c r="R23" s="55">
        <v>0</v>
      </c>
      <c r="S23" s="55">
        <v>0</v>
      </c>
    </row>
    <row r="24" spans="1:19" ht="43.8" customHeight="1" x14ac:dyDescent="0.25">
      <c r="A24" s="1">
        <v>3</v>
      </c>
      <c r="B24" s="62" t="s">
        <v>394</v>
      </c>
      <c r="C24" s="55">
        <v>3431.97</v>
      </c>
      <c r="D24" s="55">
        <f>E24+G24+H24</f>
        <v>0</v>
      </c>
      <c r="E24" s="55">
        <v>0</v>
      </c>
      <c r="F24" s="55">
        <v>0</v>
      </c>
      <c r="G24" s="55">
        <v>0</v>
      </c>
      <c r="H24" s="55">
        <v>0</v>
      </c>
      <c r="I24" s="55">
        <f>C24-D24</f>
        <v>3431.97</v>
      </c>
      <c r="J24" s="55">
        <f t="shared" si="5"/>
        <v>3982.5</v>
      </c>
      <c r="K24" s="55">
        <f t="shared" si="5"/>
        <v>158443762.5</v>
      </c>
      <c r="L24" s="4">
        <v>3982.5</v>
      </c>
      <c r="M24" s="4">
        <v>158443762.5</v>
      </c>
      <c r="N24" s="4">
        <v>0</v>
      </c>
      <c r="O24" s="4">
        <v>0</v>
      </c>
      <c r="P24" s="55">
        <v>0</v>
      </c>
      <c r="Q24" s="55">
        <v>0</v>
      </c>
      <c r="R24" s="55">
        <v>0</v>
      </c>
      <c r="S24" s="55">
        <v>0</v>
      </c>
    </row>
    <row r="25" spans="1:19" ht="33" customHeight="1" x14ac:dyDescent="0.25">
      <c r="A25" s="1"/>
      <c r="B25" s="62" t="s">
        <v>449</v>
      </c>
      <c r="C25" s="55">
        <f t="shared" ref="C25:S25" si="6">SUM(C26:C29)</f>
        <v>8787.68</v>
      </c>
      <c r="D25" s="55">
        <f t="shared" si="6"/>
        <v>0</v>
      </c>
      <c r="E25" s="55">
        <f t="shared" si="6"/>
        <v>0</v>
      </c>
      <c r="F25" s="55">
        <f t="shared" si="6"/>
        <v>0</v>
      </c>
      <c r="G25" s="55">
        <f t="shared" si="6"/>
        <v>0</v>
      </c>
      <c r="H25" s="55">
        <f t="shared" si="6"/>
        <v>0</v>
      </c>
      <c r="I25" s="55">
        <f t="shared" si="6"/>
        <v>8787.68</v>
      </c>
      <c r="J25" s="55">
        <f t="shared" si="6"/>
        <v>9572.6400000000012</v>
      </c>
      <c r="K25" s="55">
        <f t="shared" si="6"/>
        <v>380847482.40999997</v>
      </c>
      <c r="L25" s="4">
        <f t="shared" ref="L25:M25" si="7">SUM(L26:L29)</f>
        <v>9334.44</v>
      </c>
      <c r="M25" s="4">
        <f t="shared" si="7"/>
        <v>371370695.40999997</v>
      </c>
      <c r="N25" s="4">
        <v>0</v>
      </c>
      <c r="O25" s="4">
        <f t="shared" si="6"/>
        <v>0</v>
      </c>
      <c r="P25" s="55">
        <f t="shared" si="6"/>
        <v>0</v>
      </c>
      <c r="Q25" s="55">
        <f t="shared" si="6"/>
        <v>0</v>
      </c>
      <c r="R25" s="55">
        <f t="shared" si="6"/>
        <v>238.2</v>
      </c>
      <c r="S25" s="55">
        <f t="shared" si="6"/>
        <v>9476787</v>
      </c>
    </row>
    <row r="26" spans="1:19" ht="31.8" customHeight="1" x14ac:dyDescent="0.25">
      <c r="A26" s="1">
        <v>1</v>
      </c>
      <c r="B26" s="62" t="s">
        <v>457</v>
      </c>
      <c r="C26" s="55">
        <v>2327.1799999999998</v>
      </c>
      <c r="D26" s="55">
        <f>E26+G26+H26</f>
        <v>0</v>
      </c>
      <c r="E26" s="55">
        <v>0</v>
      </c>
      <c r="F26" s="55">
        <v>0</v>
      </c>
      <c r="G26" s="55">
        <v>0</v>
      </c>
      <c r="H26" s="55">
        <v>0</v>
      </c>
      <c r="I26" s="55">
        <f>C26-D26</f>
        <v>2327.1799999999998</v>
      </c>
      <c r="J26" s="55">
        <f t="shared" ref="J26:K29" si="8">L26+N26+P26+R26</f>
        <v>2664.04</v>
      </c>
      <c r="K26" s="55">
        <f t="shared" si="8"/>
        <v>105988831.40000001</v>
      </c>
      <c r="L26" s="4">
        <v>2664.04</v>
      </c>
      <c r="M26" s="4">
        <v>105988831.40000001</v>
      </c>
      <c r="N26" s="4">
        <v>0</v>
      </c>
      <c r="O26" s="4">
        <v>0</v>
      </c>
      <c r="P26" s="55">
        <v>0</v>
      </c>
      <c r="Q26" s="55">
        <v>0</v>
      </c>
      <c r="R26" s="55">
        <v>0</v>
      </c>
      <c r="S26" s="55">
        <v>0</v>
      </c>
    </row>
    <row r="27" spans="1:19" ht="46.8" customHeight="1" x14ac:dyDescent="0.25">
      <c r="A27" s="1">
        <v>2</v>
      </c>
      <c r="B27" s="62" t="s">
        <v>392</v>
      </c>
      <c r="C27" s="55">
        <v>4115</v>
      </c>
      <c r="D27" s="55">
        <f>E27+G27+H27</f>
        <v>0</v>
      </c>
      <c r="E27" s="55">
        <v>0</v>
      </c>
      <c r="F27" s="55">
        <v>0</v>
      </c>
      <c r="G27" s="55">
        <v>0</v>
      </c>
      <c r="H27" s="55">
        <v>0</v>
      </c>
      <c r="I27" s="55">
        <f>C27-D27</f>
        <v>4115</v>
      </c>
      <c r="J27" s="55">
        <f t="shared" si="8"/>
        <v>4166.3</v>
      </c>
      <c r="K27" s="55">
        <f t="shared" si="8"/>
        <v>165756245.5</v>
      </c>
      <c r="L27" s="4">
        <v>4166.3</v>
      </c>
      <c r="M27" s="4">
        <v>165756245.5</v>
      </c>
      <c r="N27" s="4">
        <v>0</v>
      </c>
      <c r="O27" s="4">
        <v>0</v>
      </c>
      <c r="P27" s="55">
        <v>0</v>
      </c>
      <c r="Q27" s="55">
        <v>0</v>
      </c>
      <c r="R27" s="55">
        <v>0</v>
      </c>
      <c r="S27" s="55">
        <v>0</v>
      </c>
    </row>
    <row r="28" spans="1:19" ht="49.2" customHeight="1" x14ac:dyDescent="0.25">
      <c r="A28" s="1">
        <v>3</v>
      </c>
      <c r="B28" s="62" t="s">
        <v>398</v>
      </c>
      <c r="C28" s="55">
        <v>2107.3000000000002</v>
      </c>
      <c r="D28" s="55">
        <f>E28+G28+H28</f>
        <v>0</v>
      </c>
      <c r="E28" s="55">
        <v>0</v>
      </c>
      <c r="F28" s="55">
        <v>0</v>
      </c>
      <c r="G28" s="55">
        <v>0</v>
      </c>
      <c r="H28" s="55">
        <v>0</v>
      </c>
      <c r="I28" s="55">
        <f>C28-D28</f>
        <v>2107.3000000000002</v>
      </c>
      <c r="J28" s="55">
        <f t="shared" si="8"/>
        <v>2504.1</v>
      </c>
      <c r="K28" s="55">
        <f t="shared" si="8"/>
        <v>99625618.510000005</v>
      </c>
      <c r="L28" s="4">
        <v>2504.1</v>
      </c>
      <c r="M28" s="4">
        <v>99625618.510000005</v>
      </c>
      <c r="N28" s="4">
        <v>0</v>
      </c>
      <c r="O28" s="4">
        <v>0</v>
      </c>
      <c r="P28" s="55">
        <v>0</v>
      </c>
      <c r="Q28" s="55">
        <v>0</v>
      </c>
      <c r="R28" s="55">
        <v>0</v>
      </c>
      <c r="S28" s="55">
        <v>0</v>
      </c>
    </row>
    <row r="29" spans="1:19" ht="49.2" customHeight="1" x14ac:dyDescent="0.25">
      <c r="A29" s="1">
        <v>4</v>
      </c>
      <c r="B29" s="62" t="s">
        <v>400</v>
      </c>
      <c r="C29" s="55">
        <v>238.2</v>
      </c>
      <c r="D29" s="55">
        <f>E29+G29+H29</f>
        <v>0</v>
      </c>
      <c r="E29" s="55">
        <v>0</v>
      </c>
      <c r="F29" s="55">
        <v>0</v>
      </c>
      <c r="G29" s="55">
        <v>0</v>
      </c>
      <c r="H29" s="55">
        <v>0</v>
      </c>
      <c r="I29" s="55">
        <f>C29-D29</f>
        <v>238.2</v>
      </c>
      <c r="J29" s="55">
        <f t="shared" si="8"/>
        <v>238.2</v>
      </c>
      <c r="K29" s="55">
        <f t="shared" si="8"/>
        <v>9476787</v>
      </c>
      <c r="L29" s="4">
        <v>0</v>
      </c>
      <c r="M29" s="4">
        <v>0</v>
      </c>
      <c r="N29" s="4">
        <v>0</v>
      </c>
      <c r="O29" s="4">
        <v>0</v>
      </c>
      <c r="P29" s="55">
        <v>0</v>
      </c>
      <c r="Q29" s="55">
        <v>0</v>
      </c>
      <c r="R29" s="55">
        <v>238.2</v>
      </c>
      <c r="S29" s="55">
        <v>9476787</v>
      </c>
    </row>
    <row r="30" spans="1:19" ht="28.8" customHeight="1" x14ac:dyDescent="0.25">
      <c r="A30" s="1"/>
      <c r="B30" s="62" t="s">
        <v>405</v>
      </c>
      <c r="C30" s="55">
        <f t="shared" ref="C30:S30" si="9">SUM(C31:C35)</f>
        <v>20220.099999999999</v>
      </c>
      <c r="D30" s="55">
        <f t="shared" si="9"/>
        <v>0</v>
      </c>
      <c r="E30" s="55">
        <f t="shared" si="9"/>
        <v>0</v>
      </c>
      <c r="F30" s="55">
        <f t="shared" si="9"/>
        <v>0</v>
      </c>
      <c r="G30" s="55">
        <f t="shared" si="9"/>
        <v>0</v>
      </c>
      <c r="H30" s="55">
        <f t="shared" si="9"/>
        <v>0</v>
      </c>
      <c r="I30" s="55">
        <f t="shared" si="9"/>
        <v>20220.099999999999</v>
      </c>
      <c r="J30" s="55">
        <f t="shared" si="9"/>
        <v>21442.1</v>
      </c>
      <c r="K30" s="55">
        <f t="shared" si="9"/>
        <v>853085884.02999997</v>
      </c>
      <c r="L30" s="4">
        <f t="shared" ref="L30:M30" si="10">SUM(L31:L35)</f>
        <v>21442.1</v>
      </c>
      <c r="M30" s="4">
        <f t="shared" si="10"/>
        <v>853085884.02999997</v>
      </c>
      <c r="N30" s="4">
        <v>0</v>
      </c>
      <c r="O30" s="4">
        <v>0</v>
      </c>
      <c r="P30" s="55">
        <f t="shared" si="9"/>
        <v>0</v>
      </c>
      <c r="Q30" s="55">
        <f t="shared" si="9"/>
        <v>0</v>
      </c>
      <c r="R30" s="55">
        <f t="shared" si="9"/>
        <v>0</v>
      </c>
      <c r="S30" s="55">
        <f t="shared" si="9"/>
        <v>0</v>
      </c>
    </row>
    <row r="31" spans="1:19" ht="52.2" customHeight="1" x14ac:dyDescent="0.25">
      <c r="A31" s="1">
        <v>1</v>
      </c>
      <c r="B31" s="62" t="s">
        <v>380</v>
      </c>
      <c r="C31" s="55">
        <v>1210.2</v>
      </c>
      <c r="D31" s="55">
        <f>E31+G31+H31</f>
        <v>0</v>
      </c>
      <c r="E31" s="55">
        <v>0</v>
      </c>
      <c r="F31" s="55">
        <v>0</v>
      </c>
      <c r="G31" s="55">
        <v>0</v>
      </c>
      <c r="H31" s="55">
        <v>0</v>
      </c>
      <c r="I31" s="55">
        <f>C31-D31</f>
        <v>1210.2</v>
      </c>
      <c r="J31" s="55">
        <f t="shared" ref="J31:K35" si="11">L31+N31+P31+R31</f>
        <v>1243.7</v>
      </c>
      <c r="K31" s="55">
        <f t="shared" si="11"/>
        <v>49480604.5</v>
      </c>
      <c r="L31" s="4">
        <v>1243.7</v>
      </c>
      <c r="M31" s="4">
        <v>49480604.5</v>
      </c>
      <c r="N31" s="4">
        <v>0</v>
      </c>
      <c r="O31" s="4">
        <v>0</v>
      </c>
      <c r="P31" s="55">
        <v>0</v>
      </c>
      <c r="Q31" s="55">
        <v>0</v>
      </c>
      <c r="R31" s="55">
        <v>0</v>
      </c>
      <c r="S31" s="55">
        <v>0</v>
      </c>
    </row>
    <row r="32" spans="1:19" ht="24" customHeight="1" x14ac:dyDescent="0.25">
      <c r="A32" s="1">
        <v>2</v>
      </c>
      <c r="B32" s="62" t="s">
        <v>457</v>
      </c>
      <c r="C32" s="55">
        <v>2170.5</v>
      </c>
      <c r="D32" s="55">
        <f>E32+G32+H32</f>
        <v>0</v>
      </c>
      <c r="E32" s="55">
        <v>0</v>
      </c>
      <c r="F32" s="55">
        <v>0</v>
      </c>
      <c r="G32" s="55">
        <v>0</v>
      </c>
      <c r="H32" s="55">
        <v>0</v>
      </c>
      <c r="I32" s="55">
        <f>C32-D32</f>
        <v>2170.5</v>
      </c>
      <c r="J32" s="55">
        <f t="shared" si="11"/>
        <v>2388</v>
      </c>
      <c r="K32" s="55">
        <f t="shared" si="11"/>
        <v>95006580.010000005</v>
      </c>
      <c r="L32" s="4">
        <v>2388</v>
      </c>
      <c r="M32" s="4">
        <v>95006580.010000005</v>
      </c>
      <c r="N32" s="4">
        <v>0</v>
      </c>
      <c r="O32" s="4">
        <v>0</v>
      </c>
      <c r="P32" s="55">
        <v>0</v>
      </c>
      <c r="Q32" s="55">
        <v>0</v>
      </c>
      <c r="R32" s="55">
        <v>0</v>
      </c>
      <c r="S32" s="55">
        <v>0</v>
      </c>
    </row>
    <row r="33" spans="1:21" ht="49.8" customHeight="1" x14ac:dyDescent="0.25">
      <c r="A33" s="1">
        <v>3</v>
      </c>
      <c r="B33" s="62" t="s">
        <v>390</v>
      </c>
      <c r="C33" s="55">
        <v>2907.7</v>
      </c>
      <c r="D33" s="55">
        <f>E33+G33+H33</f>
        <v>0</v>
      </c>
      <c r="E33" s="55">
        <v>0</v>
      </c>
      <c r="F33" s="55">
        <v>0</v>
      </c>
      <c r="G33" s="55">
        <v>0</v>
      </c>
      <c r="H33" s="55">
        <v>0</v>
      </c>
      <c r="I33" s="55">
        <f>C33-D33</f>
        <v>2907.7</v>
      </c>
      <c r="J33" s="55">
        <f t="shared" si="11"/>
        <v>3247.4</v>
      </c>
      <c r="K33" s="55">
        <f t="shared" si="11"/>
        <v>129197809.01000001</v>
      </c>
      <c r="L33" s="4">
        <v>3247.4</v>
      </c>
      <c r="M33" s="4">
        <v>129197809.01000001</v>
      </c>
      <c r="N33" s="4">
        <v>0</v>
      </c>
      <c r="O33" s="4">
        <v>0</v>
      </c>
      <c r="P33" s="55">
        <v>0</v>
      </c>
      <c r="Q33" s="55">
        <v>0</v>
      </c>
      <c r="R33" s="55">
        <v>0</v>
      </c>
      <c r="S33" s="55">
        <v>0</v>
      </c>
    </row>
    <row r="34" spans="1:21" ht="50.4" customHeight="1" x14ac:dyDescent="0.25">
      <c r="A34" s="1">
        <v>4</v>
      </c>
      <c r="B34" s="62" t="s">
        <v>392</v>
      </c>
      <c r="C34" s="55">
        <v>6378.3</v>
      </c>
      <c r="D34" s="55">
        <f>E34+G34+H34</f>
        <v>0</v>
      </c>
      <c r="E34" s="55">
        <v>0</v>
      </c>
      <c r="F34" s="55">
        <v>0</v>
      </c>
      <c r="G34" s="55">
        <v>0</v>
      </c>
      <c r="H34" s="55">
        <v>0</v>
      </c>
      <c r="I34" s="55">
        <f>C34-D34</f>
        <v>6378.3</v>
      </c>
      <c r="J34" s="55">
        <f t="shared" si="11"/>
        <v>6562.4</v>
      </c>
      <c r="K34" s="55">
        <f t="shared" si="11"/>
        <v>261085084.00999999</v>
      </c>
      <c r="L34" s="4">
        <v>6562.4</v>
      </c>
      <c r="M34" s="4">
        <v>261085084.00999999</v>
      </c>
      <c r="N34" s="4">
        <v>0</v>
      </c>
      <c r="O34" s="4">
        <v>0</v>
      </c>
      <c r="P34" s="55">
        <v>0</v>
      </c>
      <c r="Q34" s="55">
        <v>0</v>
      </c>
      <c r="R34" s="55">
        <v>0</v>
      </c>
      <c r="S34" s="55">
        <v>0</v>
      </c>
      <c r="T34" s="12"/>
      <c r="U34" s="13"/>
    </row>
    <row r="35" spans="1:21" ht="46.2" customHeight="1" x14ac:dyDescent="0.25">
      <c r="A35" s="1">
        <v>5</v>
      </c>
      <c r="B35" s="62" t="s">
        <v>396</v>
      </c>
      <c r="C35" s="55">
        <v>7553.4</v>
      </c>
      <c r="D35" s="55">
        <f>E35+G35+H35</f>
        <v>0</v>
      </c>
      <c r="E35" s="55">
        <v>0</v>
      </c>
      <c r="F35" s="55">
        <v>0</v>
      </c>
      <c r="G35" s="55">
        <v>0</v>
      </c>
      <c r="H35" s="55">
        <v>0</v>
      </c>
      <c r="I35" s="55">
        <f>C35-D35</f>
        <v>7553.4</v>
      </c>
      <c r="J35" s="55">
        <f t="shared" si="11"/>
        <v>8000.6</v>
      </c>
      <c r="K35" s="55">
        <f t="shared" si="11"/>
        <v>318315806.5</v>
      </c>
      <c r="L35" s="4">
        <v>8000.6</v>
      </c>
      <c r="M35" s="4">
        <v>318315806.5</v>
      </c>
      <c r="N35" s="4">
        <v>0</v>
      </c>
      <c r="O35" s="4">
        <v>0</v>
      </c>
      <c r="P35" s="55">
        <v>0</v>
      </c>
      <c r="Q35" s="55">
        <v>0</v>
      </c>
      <c r="R35" s="55">
        <v>0</v>
      </c>
      <c r="S35" s="55">
        <v>0</v>
      </c>
      <c r="T35" s="12"/>
      <c r="U35" s="12"/>
    </row>
    <row r="36" spans="1:21" ht="33" customHeight="1" x14ac:dyDescent="0.25">
      <c r="A36" s="1"/>
      <c r="B36" s="62" t="s">
        <v>450</v>
      </c>
      <c r="C36" s="55">
        <f t="shared" ref="C36:S36" si="12">SUM(C37:C45)</f>
        <v>20232.289999999997</v>
      </c>
      <c r="D36" s="55">
        <f t="shared" si="12"/>
        <v>0</v>
      </c>
      <c r="E36" s="55">
        <f t="shared" si="12"/>
        <v>0</v>
      </c>
      <c r="F36" s="55">
        <f t="shared" si="12"/>
        <v>0</v>
      </c>
      <c r="G36" s="55">
        <f t="shared" si="12"/>
        <v>0</v>
      </c>
      <c r="H36" s="55">
        <f t="shared" si="12"/>
        <v>0</v>
      </c>
      <c r="I36" s="55">
        <f t="shared" si="12"/>
        <v>20232.289999999997</v>
      </c>
      <c r="J36" s="55">
        <f t="shared" si="12"/>
        <v>23123.26</v>
      </c>
      <c r="K36" s="55">
        <f t="shared" si="12"/>
        <v>919958899.13999987</v>
      </c>
      <c r="L36" s="4">
        <f t="shared" si="12"/>
        <v>21962.059999999998</v>
      </c>
      <c r="M36" s="4">
        <f t="shared" si="12"/>
        <v>873760557.12</v>
      </c>
      <c r="N36" s="4">
        <f t="shared" si="12"/>
        <v>0</v>
      </c>
      <c r="O36" s="4">
        <f t="shared" si="12"/>
        <v>0</v>
      </c>
      <c r="P36" s="55">
        <f t="shared" si="12"/>
        <v>0</v>
      </c>
      <c r="Q36" s="55">
        <f t="shared" si="12"/>
        <v>0</v>
      </c>
      <c r="R36" s="55">
        <f t="shared" si="12"/>
        <v>1161.2</v>
      </c>
      <c r="S36" s="55">
        <f t="shared" si="12"/>
        <v>46198342.019999996</v>
      </c>
      <c r="T36" s="12"/>
      <c r="U36" s="12"/>
    </row>
    <row r="37" spans="1:21" ht="43.8" customHeight="1" x14ac:dyDescent="0.25">
      <c r="A37" s="1">
        <v>1</v>
      </c>
      <c r="B37" s="62" t="s">
        <v>381</v>
      </c>
      <c r="C37" s="55">
        <v>289.8</v>
      </c>
      <c r="D37" s="55">
        <f t="shared" ref="D37:D45" si="13">E37+G37+H37</f>
        <v>0</v>
      </c>
      <c r="E37" s="55">
        <v>0</v>
      </c>
      <c r="F37" s="55">
        <v>0</v>
      </c>
      <c r="G37" s="55">
        <v>0</v>
      </c>
      <c r="H37" s="55">
        <v>0</v>
      </c>
      <c r="I37" s="55">
        <f t="shared" ref="I37:I45" si="14">C37-D37</f>
        <v>289.8</v>
      </c>
      <c r="J37" s="55">
        <f t="shared" ref="J37:K45" si="15">L37+N37+P37+R37</f>
        <v>396</v>
      </c>
      <c r="K37" s="55">
        <f t="shared" si="15"/>
        <v>15754860</v>
      </c>
      <c r="L37" s="4">
        <v>0</v>
      </c>
      <c r="M37" s="4">
        <v>0</v>
      </c>
      <c r="N37" s="4"/>
      <c r="O37" s="4"/>
      <c r="P37" s="55">
        <v>0</v>
      </c>
      <c r="Q37" s="55">
        <v>0</v>
      </c>
      <c r="R37" s="4">
        <v>396</v>
      </c>
      <c r="S37" s="4">
        <v>15754860</v>
      </c>
    </row>
    <row r="38" spans="1:21" ht="45" customHeight="1" x14ac:dyDescent="0.25">
      <c r="A38" s="1">
        <v>2</v>
      </c>
      <c r="B38" s="62" t="s">
        <v>384</v>
      </c>
      <c r="C38" s="55">
        <v>3506.28</v>
      </c>
      <c r="D38" s="55">
        <f t="shared" si="13"/>
        <v>0</v>
      </c>
      <c r="E38" s="55">
        <v>0</v>
      </c>
      <c r="F38" s="55">
        <v>0</v>
      </c>
      <c r="G38" s="55">
        <v>0</v>
      </c>
      <c r="H38" s="55">
        <v>0</v>
      </c>
      <c r="I38" s="55">
        <f t="shared" si="14"/>
        <v>3506.28</v>
      </c>
      <c r="J38" s="55">
        <f t="shared" si="15"/>
        <v>4283.58</v>
      </c>
      <c r="K38" s="55">
        <f t="shared" si="15"/>
        <v>170422230.30000001</v>
      </c>
      <c r="L38" s="4">
        <v>4283.58</v>
      </c>
      <c r="M38" s="4">
        <v>170422230.30000001</v>
      </c>
      <c r="N38" s="4">
        <v>0</v>
      </c>
      <c r="O38" s="4">
        <v>0</v>
      </c>
      <c r="P38" s="55">
        <v>0</v>
      </c>
      <c r="Q38" s="55">
        <v>0</v>
      </c>
      <c r="R38" s="55">
        <v>0</v>
      </c>
      <c r="S38" s="55">
        <v>0</v>
      </c>
      <c r="T38" s="12"/>
      <c r="U38" s="12"/>
    </row>
    <row r="39" spans="1:21" ht="31.95" customHeight="1" x14ac:dyDescent="0.25">
      <c r="A39" s="1">
        <v>3</v>
      </c>
      <c r="B39" s="62" t="s">
        <v>453</v>
      </c>
      <c r="C39" s="55">
        <v>3102.5</v>
      </c>
      <c r="D39" s="55">
        <f t="shared" si="13"/>
        <v>0</v>
      </c>
      <c r="E39" s="55">
        <v>0</v>
      </c>
      <c r="F39" s="55">
        <v>0</v>
      </c>
      <c r="G39" s="55">
        <v>0</v>
      </c>
      <c r="H39" s="55">
        <v>0</v>
      </c>
      <c r="I39" s="55">
        <f t="shared" si="14"/>
        <v>3102.5</v>
      </c>
      <c r="J39" s="55">
        <f t="shared" si="15"/>
        <v>3660.7</v>
      </c>
      <c r="K39" s="55">
        <f t="shared" si="15"/>
        <v>145640949.50999999</v>
      </c>
      <c r="L39" s="4">
        <v>3660.7</v>
      </c>
      <c r="M39" s="4">
        <v>145640949.50999999</v>
      </c>
      <c r="N39" s="4">
        <v>0</v>
      </c>
      <c r="O39" s="4">
        <v>0</v>
      </c>
      <c r="P39" s="55">
        <v>0</v>
      </c>
      <c r="Q39" s="55">
        <v>0</v>
      </c>
      <c r="R39" s="55">
        <v>0</v>
      </c>
      <c r="S39" s="55">
        <v>0</v>
      </c>
      <c r="T39" s="12"/>
      <c r="U39" s="12"/>
    </row>
    <row r="40" spans="1:21" ht="46.8" customHeight="1" x14ac:dyDescent="0.25">
      <c r="A40" s="1">
        <v>4</v>
      </c>
      <c r="B40" s="62" t="s">
        <v>386</v>
      </c>
      <c r="C40" s="55">
        <v>547</v>
      </c>
      <c r="D40" s="55">
        <f t="shared" si="13"/>
        <v>0</v>
      </c>
      <c r="E40" s="55">
        <v>0</v>
      </c>
      <c r="F40" s="55">
        <v>0</v>
      </c>
      <c r="G40" s="55">
        <v>0</v>
      </c>
      <c r="H40" s="55">
        <v>0</v>
      </c>
      <c r="I40" s="55">
        <f t="shared" si="14"/>
        <v>547</v>
      </c>
      <c r="J40" s="55">
        <f t="shared" si="15"/>
        <v>547</v>
      </c>
      <c r="K40" s="55">
        <f t="shared" si="15"/>
        <v>21762395</v>
      </c>
      <c r="L40" s="4">
        <v>0</v>
      </c>
      <c r="M40" s="4">
        <v>0</v>
      </c>
      <c r="N40" s="4">
        <v>0</v>
      </c>
      <c r="O40" s="4">
        <v>0</v>
      </c>
      <c r="P40" s="55">
        <v>0</v>
      </c>
      <c r="Q40" s="55">
        <v>0</v>
      </c>
      <c r="R40" s="4">
        <v>547</v>
      </c>
      <c r="S40" s="4">
        <v>21762395</v>
      </c>
    </row>
    <row r="41" spans="1:21" ht="48.6" customHeight="1" x14ac:dyDescent="0.25">
      <c r="A41" s="1">
        <v>5</v>
      </c>
      <c r="B41" s="62" t="s">
        <v>390</v>
      </c>
      <c r="C41" s="55">
        <v>1516.3</v>
      </c>
      <c r="D41" s="55">
        <f t="shared" si="13"/>
        <v>0</v>
      </c>
      <c r="E41" s="55">
        <v>0</v>
      </c>
      <c r="F41" s="55">
        <v>0</v>
      </c>
      <c r="G41" s="55">
        <v>0</v>
      </c>
      <c r="H41" s="55">
        <v>0</v>
      </c>
      <c r="I41" s="55">
        <f t="shared" si="14"/>
        <v>1516.3</v>
      </c>
      <c r="J41" s="55">
        <f t="shared" si="15"/>
        <v>2116.1999999999998</v>
      </c>
      <c r="K41" s="55">
        <f t="shared" si="15"/>
        <v>84193017.010000005</v>
      </c>
      <c r="L41" s="4">
        <v>2116.1999999999998</v>
      </c>
      <c r="M41" s="4">
        <v>84193017.010000005</v>
      </c>
      <c r="N41" s="4">
        <v>0</v>
      </c>
      <c r="O41" s="4">
        <v>0</v>
      </c>
      <c r="P41" s="55">
        <v>0</v>
      </c>
      <c r="Q41" s="55">
        <v>0</v>
      </c>
      <c r="R41" s="55">
        <v>0</v>
      </c>
      <c r="S41" s="55">
        <v>0</v>
      </c>
    </row>
    <row r="42" spans="1:21" ht="71.25" customHeight="1" x14ac:dyDescent="0.25">
      <c r="A42" s="1">
        <v>6</v>
      </c>
      <c r="B42" s="62" t="s">
        <v>391</v>
      </c>
      <c r="C42" s="55">
        <v>2642</v>
      </c>
      <c r="D42" s="55">
        <f t="shared" si="13"/>
        <v>0</v>
      </c>
      <c r="E42" s="55">
        <v>0</v>
      </c>
      <c r="F42" s="55">
        <v>0</v>
      </c>
      <c r="G42" s="55">
        <v>0</v>
      </c>
      <c r="H42" s="55">
        <v>0</v>
      </c>
      <c r="I42" s="55">
        <f t="shared" si="14"/>
        <v>2642</v>
      </c>
      <c r="J42" s="55">
        <f t="shared" si="15"/>
        <v>3138.6</v>
      </c>
      <c r="K42" s="55">
        <f t="shared" si="15"/>
        <v>124869201</v>
      </c>
      <c r="L42" s="4">
        <v>3138.6</v>
      </c>
      <c r="M42" s="4">
        <v>124869201</v>
      </c>
      <c r="N42" s="4">
        <v>0</v>
      </c>
      <c r="O42" s="4">
        <v>0</v>
      </c>
      <c r="P42" s="55">
        <v>0</v>
      </c>
      <c r="Q42" s="55">
        <v>0</v>
      </c>
      <c r="R42" s="55">
        <v>0</v>
      </c>
      <c r="S42" s="55">
        <v>0</v>
      </c>
    </row>
    <row r="43" spans="1:21" ht="54.6" customHeight="1" x14ac:dyDescent="0.25">
      <c r="A43" s="1">
        <v>7</v>
      </c>
      <c r="B43" s="62" t="s">
        <v>392</v>
      </c>
      <c r="C43" s="55">
        <v>8457.2099999999991</v>
      </c>
      <c r="D43" s="55">
        <f t="shared" si="13"/>
        <v>0</v>
      </c>
      <c r="E43" s="55">
        <v>0</v>
      </c>
      <c r="F43" s="55">
        <v>0</v>
      </c>
      <c r="G43" s="55">
        <v>0</v>
      </c>
      <c r="H43" s="55">
        <v>0</v>
      </c>
      <c r="I43" s="55">
        <f t="shared" si="14"/>
        <v>8457.2099999999991</v>
      </c>
      <c r="J43" s="55">
        <f t="shared" si="15"/>
        <v>8762.98</v>
      </c>
      <c r="K43" s="55">
        <f t="shared" si="15"/>
        <v>348635159.30000001</v>
      </c>
      <c r="L43" s="4">
        <v>8762.98</v>
      </c>
      <c r="M43" s="4">
        <v>348635159.30000001</v>
      </c>
      <c r="N43" s="4">
        <v>0</v>
      </c>
      <c r="O43" s="4">
        <v>0</v>
      </c>
      <c r="P43" s="55">
        <v>0</v>
      </c>
      <c r="Q43" s="55">
        <v>0</v>
      </c>
      <c r="R43" s="55">
        <v>0</v>
      </c>
      <c r="S43" s="55">
        <v>0</v>
      </c>
    </row>
    <row r="44" spans="1:21" ht="49.8" customHeight="1" x14ac:dyDescent="0.25">
      <c r="A44" s="1">
        <v>8</v>
      </c>
      <c r="B44" s="62" t="s">
        <v>395</v>
      </c>
      <c r="C44" s="55">
        <v>23.9</v>
      </c>
      <c r="D44" s="55">
        <f t="shared" si="13"/>
        <v>0</v>
      </c>
      <c r="E44" s="55">
        <v>0</v>
      </c>
      <c r="F44" s="55">
        <v>0</v>
      </c>
      <c r="G44" s="55">
        <v>0</v>
      </c>
      <c r="H44" s="55">
        <v>0</v>
      </c>
      <c r="I44" s="55">
        <f t="shared" si="14"/>
        <v>23.9</v>
      </c>
      <c r="J44" s="55">
        <f t="shared" si="15"/>
        <v>44</v>
      </c>
      <c r="K44" s="55">
        <f t="shared" si="15"/>
        <v>1750540.01</v>
      </c>
      <c r="L44" s="4">
        <v>0</v>
      </c>
      <c r="M44" s="4">
        <v>0</v>
      </c>
      <c r="N44" s="4">
        <v>0</v>
      </c>
      <c r="O44" s="4">
        <v>0</v>
      </c>
      <c r="P44" s="55">
        <v>0</v>
      </c>
      <c r="Q44" s="55">
        <v>0</v>
      </c>
      <c r="R44" s="55">
        <v>44</v>
      </c>
      <c r="S44" s="55">
        <v>1750540.01</v>
      </c>
    </row>
    <row r="45" spans="1:21" ht="51.6" customHeight="1" x14ac:dyDescent="0.25">
      <c r="A45" s="1">
        <v>9</v>
      </c>
      <c r="B45" s="62" t="s">
        <v>399</v>
      </c>
      <c r="C45" s="55">
        <v>147.30000000000001</v>
      </c>
      <c r="D45" s="55">
        <f t="shared" si="13"/>
        <v>0</v>
      </c>
      <c r="E45" s="55">
        <v>0</v>
      </c>
      <c r="F45" s="55">
        <v>0</v>
      </c>
      <c r="G45" s="55">
        <v>0</v>
      </c>
      <c r="H45" s="55">
        <v>0</v>
      </c>
      <c r="I45" s="55">
        <f t="shared" si="14"/>
        <v>147.30000000000001</v>
      </c>
      <c r="J45" s="55">
        <f t="shared" si="15"/>
        <v>174.2</v>
      </c>
      <c r="K45" s="55">
        <f t="shared" si="15"/>
        <v>6930547.0099999998</v>
      </c>
      <c r="L45" s="4">
        <v>0</v>
      </c>
      <c r="M45" s="4">
        <v>0</v>
      </c>
      <c r="N45" s="4">
        <v>0</v>
      </c>
      <c r="O45" s="4">
        <v>0</v>
      </c>
      <c r="P45" s="55">
        <v>0</v>
      </c>
      <c r="Q45" s="55">
        <v>0</v>
      </c>
      <c r="R45" s="55">
        <v>174.2</v>
      </c>
      <c r="S45" s="55">
        <v>6930547.0099999998</v>
      </c>
    </row>
    <row r="46" spans="1:21" ht="34.950000000000003" customHeight="1" x14ac:dyDescent="0.25">
      <c r="A46" s="1"/>
      <c r="B46" s="62" t="s">
        <v>451</v>
      </c>
      <c r="C46" s="55">
        <f t="shared" ref="C46:S46" si="16">SUM(C47:C56)</f>
        <v>20234.380000000005</v>
      </c>
      <c r="D46" s="55">
        <f t="shared" si="16"/>
        <v>0</v>
      </c>
      <c r="E46" s="55">
        <f t="shared" si="16"/>
        <v>0</v>
      </c>
      <c r="F46" s="55">
        <f t="shared" si="16"/>
        <v>0</v>
      </c>
      <c r="G46" s="55">
        <f t="shared" si="16"/>
        <v>0</v>
      </c>
      <c r="H46" s="55">
        <f t="shared" si="16"/>
        <v>0</v>
      </c>
      <c r="I46" s="55">
        <f t="shared" si="16"/>
        <v>20234.380000000005</v>
      </c>
      <c r="J46" s="55">
        <f t="shared" si="16"/>
        <v>23966.080000000002</v>
      </c>
      <c r="K46" s="55">
        <f t="shared" si="16"/>
        <v>953490489.86999989</v>
      </c>
      <c r="L46" s="4">
        <f t="shared" si="16"/>
        <v>23272.38</v>
      </c>
      <c r="M46" s="4">
        <f t="shared" si="16"/>
        <v>925891635.33999991</v>
      </c>
      <c r="N46" s="4">
        <f t="shared" si="16"/>
        <v>0</v>
      </c>
      <c r="O46" s="4">
        <f t="shared" si="16"/>
        <v>0</v>
      </c>
      <c r="P46" s="55">
        <f t="shared" si="16"/>
        <v>0</v>
      </c>
      <c r="Q46" s="55">
        <f t="shared" si="16"/>
        <v>0</v>
      </c>
      <c r="R46" s="55">
        <f t="shared" si="16"/>
        <v>693.7</v>
      </c>
      <c r="S46" s="55">
        <f t="shared" si="16"/>
        <v>27598854.530000001</v>
      </c>
    </row>
    <row r="47" spans="1:21" ht="43.8" customHeight="1" x14ac:dyDescent="0.25">
      <c r="A47" s="1">
        <v>1</v>
      </c>
      <c r="B47" s="62" t="s">
        <v>382</v>
      </c>
      <c r="C47" s="55">
        <v>1147.3</v>
      </c>
      <c r="D47" s="55">
        <f t="shared" ref="D47:D56" si="17">E47+G47+H47</f>
        <v>0</v>
      </c>
      <c r="E47" s="55">
        <v>0</v>
      </c>
      <c r="F47" s="55">
        <v>0</v>
      </c>
      <c r="G47" s="55">
        <v>0</v>
      </c>
      <c r="H47" s="55">
        <v>0</v>
      </c>
      <c r="I47" s="55">
        <f t="shared" ref="I47:I56" si="18">C47-D47</f>
        <v>1147.3</v>
      </c>
      <c r="J47" s="55">
        <f t="shared" ref="J47:K56" si="19">L47+N47+P47+R47</f>
        <v>1464.7</v>
      </c>
      <c r="K47" s="55">
        <f t="shared" si="19"/>
        <v>58273089.509999998</v>
      </c>
      <c r="L47" s="4">
        <v>1464.7</v>
      </c>
      <c r="M47" s="4">
        <v>58273089.509999998</v>
      </c>
      <c r="N47" s="4">
        <v>0</v>
      </c>
      <c r="O47" s="4">
        <v>0</v>
      </c>
      <c r="P47" s="55">
        <v>0</v>
      </c>
      <c r="Q47" s="55">
        <v>0</v>
      </c>
      <c r="R47" s="55">
        <v>0</v>
      </c>
      <c r="S47" s="55">
        <v>0</v>
      </c>
    </row>
    <row r="48" spans="1:21" ht="46.2" customHeight="1" x14ac:dyDescent="0.25">
      <c r="A48" s="1">
        <v>2</v>
      </c>
      <c r="B48" s="62" t="s">
        <v>383</v>
      </c>
      <c r="C48" s="55">
        <v>1903.68</v>
      </c>
      <c r="D48" s="55">
        <f t="shared" si="17"/>
        <v>0</v>
      </c>
      <c r="E48" s="55">
        <v>0</v>
      </c>
      <c r="F48" s="55">
        <v>0</v>
      </c>
      <c r="G48" s="55">
        <v>0</v>
      </c>
      <c r="H48" s="55">
        <v>0</v>
      </c>
      <c r="I48" s="55">
        <f t="shared" si="18"/>
        <v>1903.68</v>
      </c>
      <c r="J48" s="55">
        <f t="shared" si="19"/>
        <v>2164.38</v>
      </c>
      <c r="K48" s="55">
        <f t="shared" si="19"/>
        <v>86109855.299999997</v>
      </c>
      <c r="L48" s="4">
        <v>2164.38</v>
      </c>
      <c r="M48" s="4">
        <v>86109855.299999997</v>
      </c>
      <c r="N48" s="4">
        <v>0</v>
      </c>
      <c r="O48" s="4">
        <v>0</v>
      </c>
      <c r="P48" s="55">
        <v>0</v>
      </c>
      <c r="Q48" s="55">
        <v>0</v>
      </c>
      <c r="R48" s="55">
        <v>0</v>
      </c>
      <c r="S48" s="55">
        <v>0</v>
      </c>
    </row>
    <row r="49" spans="1:19" ht="31.2" customHeight="1" x14ac:dyDescent="0.25">
      <c r="A49" s="1">
        <v>3</v>
      </c>
      <c r="B49" s="62" t="s">
        <v>385</v>
      </c>
      <c r="C49" s="55">
        <v>145.69999999999999</v>
      </c>
      <c r="D49" s="55">
        <f t="shared" si="17"/>
        <v>0</v>
      </c>
      <c r="E49" s="55">
        <v>0</v>
      </c>
      <c r="F49" s="55">
        <v>0</v>
      </c>
      <c r="G49" s="55">
        <v>0</v>
      </c>
      <c r="H49" s="55">
        <v>0</v>
      </c>
      <c r="I49" s="55">
        <f t="shared" si="18"/>
        <v>145.69999999999999</v>
      </c>
      <c r="J49" s="55">
        <f t="shared" si="19"/>
        <v>184</v>
      </c>
      <c r="K49" s="55">
        <f t="shared" si="19"/>
        <v>7320440.0099999998</v>
      </c>
      <c r="L49" s="4">
        <v>0</v>
      </c>
      <c r="M49" s="4">
        <v>0</v>
      </c>
      <c r="N49" s="4">
        <v>0</v>
      </c>
      <c r="O49" s="4">
        <v>0</v>
      </c>
      <c r="P49" s="55">
        <v>0</v>
      </c>
      <c r="Q49" s="55">
        <v>0</v>
      </c>
      <c r="R49" s="4">
        <v>184</v>
      </c>
      <c r="S49" s="4">
        <v>7320440.0099999998</v>
      </c>
    </row>
    <row r="50" spans="1:19" ht="49.2" customHeight="1" x14ac:dyDescent="0.25">
      <c r="A50" s="1">
        <v>4</v>
      </c>
      <c r="B50" s="62" t="s">
        <v>388</v>
      </c>
      <c r="C50" s="55">
        <v>2749.1</v>
      </c>
      <c r="D50" s="55">
        <f t="shared" si="17"/>
        <v>0</v>
      </c>
      <c r="E50" s="55">
        <v>0</v>
      </c>
      <c r="F50" s="55">
        <v>0</v>
      </c>
      <c r="G50" s="55">
        <v>0</v>
      </c>
      <c r="H50" s="55">
        <v>0</v>
      </c>
      <c r="I50" s="55">
        <f t="shared" si="18"/>
        <v>2749.1</v>
      </c>
      <c r="J50" s="55">
        <f t="shared" si="19"/>
        <v>2769.8</v>
      </c>
      <c r="K50" s="55">
        <f t="shared" si="19"/>
        <v>110196493.01000001</v>
      </c>
      <c r="L50" s="4">
        <v>2769.8</v>
      </c>
      <c r="M50" s="4">
        <v>110196493.01000001</v>
      </c>
      <c r="N50" s="4">
        <v>0</v>
      </c>
      <c r="O50" s="4">
        <v>0</v>
      </c>
      <c r="P50" s="55">
        <v>0</v>
      </c>
      <c r="Q50" s="55">
        <v>0</v>
      </c>
      <c r="R50" s="55">
        <v>0</v>
      </c>
      <c r="S50" s="55">
        <v>0</v>
      </c>
    </row>
    <row r="51" spans="1:19" ht="45" customHeight="1" x14ac:dyDescent="0.25">
      <c r="A51" s="1">
        <v>5</v>
      </c>
      <c r="B51" s="62" t="s">
        <v>389</v>
      </c>
      <c r="C51" s="55">
        <v>263.10000000000002</v>
      </c>
      <c r="D51" s="55">
        <f t="shared" si="17"/>
        <v>0</v>
      </c>
      <c r="E51" s="55">
        <v>0</v>
      </c>
      <c r="F51" s="55">
        <v>0</v>
      </c>
      <c r="G51" s="55">
        <v>0</v>
      </c>
      <c r="H51" s="55">
        <v>0</v>
      </c>
      <c r="I51" s="55">
        <f t="shared" si="18"/>
        <v>263.10000000000002</v>
      </c>
      <c r="J51" s="55">
        <f t="shared" si="19"/>
        <v>309.3</v>
      </c>
      <c r="K51" s="55">
        <f t="shared" si="19"/>
        <v>12305500.51</v>
      </c>
      <c r="L51" s="4">
        <v>0</v>
      </c>
      <c r="M51" s="4">
        <v>0</v>
      </c>
      <c r="N51" s="4">
        <v>0</v>
      </c>
      <c r="O51" s="4">
        <v>0</v>
      </c>
      <c r="P51" s="55">
        <v>0</v>
      </c>
      <c r="Q51" s="55">
        <v>0</v>
      </c>
      <c r="R51" s="4">
        <v>309.3</v>
      </c>
      <c r="S51" s="4">
        <v>12305500.51</v>
      </c>
    </row>
    <row r="52" spans="1:19" ht="46.2" customHeight="1" x14ac:dyDescent="0.25">
      <c r="A52" s="1">
        <v>6</v>
      </c>
      <c r="B52" s="62" t="s">
        <v>408</v>
      </c>
      <c r="C52" s="55">
        <v>1568.9</v>
      </c>
      <c r="D52" s="55">
        <f t="shared" si="17"/>
        <v>0</v>
      </c>
      <c r="E52" s="55">
        <v>0</v>
      </c>
      <c r="F52" s="55">
        <v>0</v>
      </c>
      <c r="G52" s="55">
        <v>0</v>
      </c>
      <c r="H52" s="55">
        <v>0</v>
      </c>
      <c r="I52" s="55">
        <f t="shared" si="18"/>
        <v>1568.9</v>
      </c>
      <c r="J52" s="55">
        <f t="shared" si="19"/>
        <v>1799.5</v>
      </c>
      <c r="K52" s="55">
        <f t="shared" si="19"/>
        <v>71593107.510000005</v>
      </c>
      <c r="L52" s="4">
        <v>1799.5</v>
      </c>
      <c r="M52" s="4">
        <v>71593107.510000005</v>
      </c>
      <c r="N52" s="4">
        <v>0</v>
      </c>
      <c r="O52" s="4">
        <v>0</v>
      </c>
      <c r="P52" s="55">
        <v>0</v>
      </c>
      <c r="Q52" s="55">
        <v>0</v>
      </c>
      <c r="R52" s="55">
        <v>0</v>
      </c>
      <c r="S52" s="55">
        <v>0</v>
      </c>
    </row>
    <row r="53" spans="1:19" ht="51" customHeight="1" x14ac:dyDescent="0.25">
      <c r="A53" s="1">
        <v>7</v>
      </c>
      <c r="B53" s="62" t="s">
        <v>392</v>
      </c>
      <c r="C53" s="55">
        <v>810</v>
      </c>
      <c r="D53" s="55">
        <f t="shared" si="17"/>
        <v>0</v>
      </c>
      <c r="E53" s="55">
        <v>0</v>
      </c>
      <c r="F53" s="55">
        <v>0</v>
      </c>
      <c r="G53" s="55">
        <v>0</v>
      </c>
      <c r="H53" s="55">
        <v>0</v>
      </c>
      <c r="I53" s="55">
        <f t="shared" si="18"/>
        <v>810</v>
      </c>
      <c r="J53" s="55">
        <f t="shared" si="19"/>
        <v>856</v>
      </c>
      <c r="K53" s="55">
        <f t="shared" si="19"/>
        <v>34055960</v>
      </c>
      <c r="L53" s="4">
        <v>856</v>
      </c>
      <c r="M53" s="4">
        <v>34055960</v>
      </c>
      <c r="N53" s="4">
        <v>0</v>
      </c>
      <c r="O53" s="4">
        <v>0</v>
      </c>
      <c r="P53" s="55">
        <v>0</v>
      </c>
      <c r="Q53" s="55">
        <v>0</v>
      </c>
      <c r="R53" s="55">
        <v>0</v>
      </c>
      <c r="S53" s="55">
        <v>0</v>
      </c>
    </row>
    <row r="54" spans="1:19" ht="54" x14ac:dyDescent="0.25">
      <c r="A54" s="1">
        <v>8</v>
      </c>
      <c r="B54" s="62" t="s">
        <v>393</v>
      </c>
      <c r="C54" s="55">
        <v>9687.7000000000007</v>
      </c>
      <c r="D54" s="55">
        <f t="shared" si="17"/>
        <v>0</v>
      </c>
      <c r="E54" s="55">
        <v>0</v>
      </c>
      <c r="F54" s="55">
        <v>0</v>
      </c>
      <c r="G54" s="55">
        <v>0</v>
      </c>
      <c r="H54" s="55">
        <v>0</v>
      </c>
      <c r="I54" s="55">
        <f t="shared" si="18"/>
        <v>9687.7000000000007</v>
      </c>
      <c r="J54" s="55">
        <f t="shared" si="19"/>
        <v>12195</v>
      </c>
      <c r="K54" s="55">
        <f t="shared" si="19"/>
        <v>485178075.00999999</v>
      </c>
      <c r="L54" s="4">
        <v>12195</v>
      </c>
      <c r="M54" s="4">
        <v>485178075.00999999</v>
      </c>
      <c r="N54" s="4">
        <v>0</v>
      </c>
      <c r="O54" s="4">
        <v>0</v>
      </c>
      <c r="P54" s="55">
        <v>0</v>
      </c>
      <c r="Q54" s="55">
        <v>0</v>
      </c>
      <c r="R54" s="55">
        <v>0</v>
      </c>
      <c r="S54" s="55">
        <v>0</v>
      </c>
    </row>
    <row r="55" spans="1:19" ht="46.8" customHeight="1" x14ac:dyDescent="0.25">
      <c r="A55" s="1">
        <v>9</v>
      </c>
      <c r="B55" s="62" t="s">
        <v>394</v>
      </c>
      <c r="C55" s="55">
        <v>1793.4</v>
      </c>
      <c r="D55" s="55">
        <f t="shared" si="17"/>
        <v>0</v>
      </c>
      <c r="E55" s="55">
        <v>0</v>
      </c>
      <c r="F55" s="55">
        <v>0</v>
      </c>
      <c r="G55" s="55">
        <v>0</v>
      </c>
      <c r="H55" s="55">
        <v>0</v>
      </c>
      <c r="I55" s="55">
        <f t="shared" si="18"/>
        <v>1793.4</v>
      </c>
      <c r="J55" s="55">
        <f t="shared" si="19"/>
        <v>2023</v>
      </c>
      <c r="K55" s="55">
        <f t="shared" si="19"/>
        <v>80485055</v>
      </c>
      <c r="L55" s="4">
        <v>2023</v>
      </c>
      <c r="M55" s="4">
        <v>80485055</v>
      </c>
      <c r="N55" s="4">
        <v>0</v>
      </c>
      <c r="O55" s="4">
        <v>0</v>
      </c>
      <c r="P55" s="55">
        <v>0</v>
      </c>
      <c r="Q55" s="55">
        <v>0</v>
      </c>
      <c r="R55" s="55">
        <v>0</v>
      </c>
      <c r="S55" s="55">
        <v>0</v>
      </c>
    </row>
    <row r="56" spans="1:19" ht="46.2" customHeight="1" x14ac:dyDescent="0.25">
      <c r="A56" s="1">
        <v>10</v>
      </c>
      <c r="B56" s="62" t="s">
        <v>397</v>
      </c>
      <c r="C56" s="55">
        <v>165.5</v>
      </c>
      <c r="D56" s="55">
        <f t="shared" si="17"/>
        <v>0</v>
      </c>
      <c r="E56" s="55">
        <v>0</v>
      </c>
      <c r="F56" s="55">
        <v>0</v>
      </c>
      <c r="G56" s="55">
        <v>0</v>
      </c>
      <c r="H56" s="55">
        <v>0</v>
      </c>
      <c r="I56" s="55">
        <f t="shared" si="18"/>
        <v>165.5</v>
      </c>
      <c r="J56" s="55">
        <f t="shared" si="19"/>
        <v>200.4</v>
      </c>
      <c r="K56" s="55">
        <f t="shared" si="19"/>
        <v>7972914.0099999998</v>
      </c>
      <c r="L56" s="4">
        <v>0</v>
      </c>
      <c r="M56" s="4">
        <v>0</v>
      </c>
      <c r="N56" s="4">
        <v>0</v>
      </c>
      <c r="O56" s="4">
        <v>0</v>
      </c>
      <c r="P56" s="55">
        <v>0</v>
      </c>
      <c r="Q56" s="55">
        <v>0</v>
      </c>
      <c r="R56" s="4">
        <v>200.4</v>
      </c>
      <c r="S56" s="4">
        <v>7972914.0099999998</v>
      </c>
    </row>
    <row r="57" spans="1:19" ht="18" x14ac:dyDescent="0.25">
      <c r="A57" s="56"/>
      <c r="B57" s="66"/>
      <c r="C57" s="57"/>
      <c r="D57" s="57"/>
      <c r="E57" s="57"/>
      <c r="F57" s="57"/>
      <c r="G57" s="57"/>
      <c r="H57" s="57"/>
      <c r="I57" s="57"/>
      <c r="J57" s="83"/>
      <c r="K57" s="87"/>
      <c r="L57" s="58"/>
      <c r="M57" s="58"/>
      <c r="N57" s="58"/>
      <c r="O57" s="58"/>
      <c r="P57" s="57"/>
      <c r="Q57" s="57"/>
      <c r="R57" s="57"/>
      <c r="S57" s="57"/>
    </row>
    <row r="58" spans="1:19" x14ac:dyDescent="0.25">
      <c r="A58" s="59"/>
      <c r="B58" s="67"/>
      <c r="C58" s="44"/>
      <c r="D58" s="44"/>
      <c r="E58" s="44"/>
      <c r="F58" s="44"/>
      <c r="G58" s="44"/>
      <c r="H58" s="44"/>
      <c r="I58" s="44"/>
      <c r="J58" s="67"/>
      <c r="K58" s="88"/>
      <c r="L58" s="60"/>
      <c r="M58" s="60"/>
      <c r="N58" s="60"/>
      <c r="O58" s="44"/>
      <c r="P58" s="44"/>
      <c r="Q58" s="44"/>
      <c r="R58" s="44"/>
      <c r="S58" s="44"/>
    </row>
    <row r="59" spans="1:19" ht="41.4" customHeight="1" x14ac:dyDescent="0.25">
      <c r="A59" s="59"/>
      <c r="B59" s="67"/>
      <c r="C59" s="44"/>
      <c r="D59" s="44"/>
      <c r="E59" s="44"/>
      <c r="F59" s="44"/>
      <c r="G59" s="44"/>
      <c r="H59" s="44"/>
      <c r="I59" s="44"/>
      <c r="J59" s="67"/>
      <c r="K59" s="88"/>
      <c r="L59" s="60"/>
      <c r="M59" s="60"/>
      <c r="N59" s="60"/>
      <c r="O59" s="44"/>
      <c r="P59" s="44"/>
      <c r="Q59" s="44"/>
      <c r="R59" s="44"/>
      <c r="S59" s="44"/>
    </row>
    <row r="60" spans="1:19" x14ac:dyDescent="0.25">
      <c r="A60" s="21"/>
      <c r="B60" s="68"/>
      <c r="C60" s="14"/>
      <c r="D60" s="14"/>
      <c r="E60" s="14"/>
      <c r="F60" s="14"/>
      <c r="G60" s="14"/>
      <c r="H60" s="14"/>
      <c r="I60" s="14"/>
      <c r="J60" s="68"/>
      <c r="K60" s="89"/>
      <c r="L60" s="14"/>
      <c r="M60" s="14"/>
      <c r="N60" s="14"/>
      <c r="O60" s="14"/>
      <c r="P60" s="14"/>
      <c r="Q60" s="14"/>
      <c r="R60" s="14"/>
      <c r="S60" s="14"/>
    </row>
    <row r="61" spans="1:19" x14ac:dyDescent="0.25">
      <c r="A61" s="18"/>
      <c r="B61" s="69"/>
      <c r="C61" s="18"/>
      <c r="D61" s="18"/>
      <c r="E61" s="18"/>
      <c r="F61" s="18"/>
      <c r="G61" s="18"/>
      <c r="H61" s="18"/>
      <c r="I61" s="14"/>
      <c r="J61" s="68"/>
      <c r="K61" s="89"/>
      <c r="L61" s="14"/>
      <c r="M61" s="14"/>
      <c r="N61" s="14"/>
      <c r="O61" s="14"/>
      <c r="P61" s="14"/>
      <c r="Q61" s="14"/>
      <c r="R61" s="14"/>
      <c r="S61" s="61"/>
    </row>
    <row r="62" spans="1:19" x14ac:dyDescent="0.25">
      <c r="A62" s="18"/>
      <c r="B62" s="69"/>
      <c r="C62" s="18"/>
      <c r="D62" s="18"/>
      <c r="E62" s="18"/>
      <c r="F62" s="18"/>
      <c r="G62" s="18"/>
      <c r="H62" s="18"/>
      <c r="I62" s="14"/>
      <c r="J62" s="68"/>
      <c r="K62" s="89"/>
      <c r="L62" s="14"/>
      <c r="M62" s="14"/>
      <c r="N62" s="37"/>
      <c r="O62" s="37"/>
      <c r="P62" s="21"/>
      <c r="Q62" s="21"/>
      <c r="R62" s="21"/>
      <c r="S62" s="61"/>
    </row>
    <row r="63" spans="1:19" ht="11.4" customHeight="1" x14ac:dyDescent="0.25">
      <c r="A63" s="19"/>
      <c r="B63" s="70"/>
      <c r="C63" s="19"/>
      <c r="D63" s="19"/>
      <c r="E63" s="19"/>
      <c r="F63" s="19"/>
      <c r="G63" s="19"/>
      <c r="H63" s="19"/>
      <c r="I63" s="18"/>
      <c r="J63" s="84"/>
      <c r="K63" s="90"/>
      <c r="L63" s="14"/>
      <c r="M63" s="14"/>
      <c r="N63" s="37"/>
      <c r="O63" s="37"/>
      <c r="P63" s="37"/>
      <c r="Q63" s="37"/>
      <c r="R63" s="37"/>
      <c r="S63" s="61"/>
    </row>
    <row r="64" spans="1:19" hidden="1" x14ac:dyDescent="0.25">
      <c r="A64" s="36"/>
      <c r="B64" s="71"/>
      <c r="C64" s="36"/>
      <c r="D64" s="36"/>
      <c r="E64" s="36"/>
      <c r="F64" s="36"/>
      <c r="G64" s="36"/>
      <c r="H64" s="36"/>
      <c r="I64" s="13"/>
      <c r="J64" s="85"/>
      <c r="K64" s="91"/>
      <c r="M64" s="14"/>
      <c r="N64" s="14"/>
      <c r="O64" s="14"/>
      <c r="P64" s="14"/>
      <c r="Q64" s="14"/>
      <c r="R64" s="14"/>
      <c r="S64" s="12"/>
    </row>
    <row r="65" spans="1:19" hidden="1" x14ac:dyDescent="0.25">
      <c r="A65" s="36"/>
      <c r="B65" s="71"/>
      <c r="C65" s="36"/>
      <c r="D65" s="36"/>
      <c r="E65" s="36"/>
      <c r="F65" s="36"/>
      <c r="G65" s="36"/>
      <c r="H65" s="36"/>
      <c r="I65" s="13"/>
      <c r="J65" s="85"/>
      <c r="K65" s="91"/>
      <c r="M65" s="14"/>
      <c r="N65" s="16"/>
      <c r="O65" s="16"/>
      <c r="P65" s="16"/>
      <c r="Q65" s="16"/>
      <c r="R65" s="16"/>
      <c r="S65" s="12"/>
    </row>
    <row r="66" spans="1:19" hidden="1" x14ac:dyDescent="0.25">
      <c r="A66" s="36"/>
      <c r="B66" s="71"/>
      <c r="C66" s="36"/>
      <c r="D66" s="36"/>
      <c r="E66" s="36"/>
      <c r="F66" s="36"/>
      <c r="G66" s="36"/>
      <c r="H66" s="36"/>
      <c r="I66" s="13"/>
      <c r="J66" s="85"/>
      <c r="K66" s="91"/>
      <c r="M66" s="14"/>
      <c r="N66" s="14"/>
      <c r="O66" s="48"/>
      <c r="P66" s="48"/>
      <c r="Q66" s="16"/>
      <c r="R66" s="48"/>
      <c r="S66" s="12"/>
    </row>
    <row r="67" spans="1:19" hidden="1" x14ac:dyDescent="0.25">
      <c r="M67" s="14"/>
      <c r="N67" s="14"/>
      <c r="O67" s="14"/>
      <c r="P67" s="14"/>
      <c r="Q67" s="14"/>
      <c r="R67" s="14"/>
    </row>
    <row r="68" spans="1:19" hidden="1" x14ac:dyDescent="0.25">
      <c r="M68" s="14"/>
      <c r="N68" s="14"/>
      <c r="O68" s="14"/>
      <c r="P68" s="14"/>
      <c r="Q68" s="14"/>
      <c r="R68" s="14"/>
    </row>
    <row r="69" spans="1:19" hidden="1" x14ac:dyDescent="0.25">
      <c r="M69" s="14"/>
      <c r="N69" s="14"/>
      <c r="O69" s="14"/>
      <c r="P69" s="14"/>
      <c r="Q69" s="14"/>
      <c r="R69" s="14"/>
    </row>
    <row r="70" spans="1:19" hidden="1" x14ac:dyDescent="0.25">
      <c r="M70" s="14"/>
      <c r="N70" s="14"/>
      <c r="O70" s="14"/>
      <c r="P70" s="14"/>
      <c r="Q70" s="14"/>
      <c r="R70" s="14"/>
    </row>
  </sheetData>
  <mergeCells count="23">
    <mergeCell ref="G10:G11"/>
    <mergeCell ref="H10:H11"/>
    <mergeCell ref="L10:M11"/>
    <mergeCell ref="N10:Q10"/>
    <mergeCell ref="R10:S11"/>
    <mergeCell ref="N11:O11"/>
    <mergeCell ref="P11:Q11"/>
    <mergeCell ref="A8:A13"/>
    <mergeCell ref="A7:R7"/>
    <mergeCell ref="N4:S4"/>
    <mergeCell ref="N5:S5"/>
    <mergeCell ref="N1:R1"/>
    <mergeCell ref="N2:R2"/>
    <mergeCell ref="N3:R3"/>
    <mergeCell ref="B8:B13"/>
    <mergeCell ref="C8:C12"/>
    <mergeCell ref="D8:H8"/>
    <mergeCell ref="I8:S8"/>
    <mergeCell ref="D9:D11"/>
    <mergeCell ref="E9:H9"/>
    <mergeCell ref="I9:K11"/>
    <mergeCell ref="L9:S9"/>
    <mergeCell ref="E10:F11"/>
  </mergeCells>
  <pageMargins left="0.59055118110236227" right="0.39370078740157483" top="1.1811023622047245" bottom="0.59055118110236227" header="0.78740157480314965" footer="0.31496062992125984"/>
  <pageSetup paperSize="9" scale="45" firstPageNumber="38" fitToHeight="3" orientation="landscape" useFirstPageNumber="1" horizontalDpi="4294967294" verticalDpi="4294967294" r:id="rId1"/>
  <headerFooter>
    <oddHeader>&amp;C&amp;14&amp;P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view="pageBreakPreview" topLeftCell="A4" zoomScale="80" zoomScaleNormal="100" zoomScaleSheetLayoutView="80" workbookViewId="0">
      <selection activeCell="B6" sqref="B6"/>
    </sheetView>
  </sheetViews>
  <sheetFormatPr defaultColWidth="8.88671875" defaultRowHeight="13.8" x14ac:dyDescent="0.25"/>
  <cols>
    <col min="1" max="1" width="6.88671875" style="73" customWidth="1"/>
    <col min="2" max="2" width="41.109375" style="73" customWidth="1"/>
    <col min="3" max="3" width="21.6640625" style="73" customWidth="1"/>
    <col min="4" max="4" width="36.33203125" style="73" customWidth="1"/>
    <col min="5" max="5" width="37.33203125" style="73" customWidth="1"/>
    <col min="6" max="6" width="41.6640625" style="73" customWidth="1"/>
    <col min="7" max="7" width="35.33203125" style="73" customWidth="1"/>
    <col min="8" max="8" width="43.88671875" style="73" customWidth="1"/>
    <col min="9" max="9" width="9.44140625" style="73" bestFit="1" customWidth="1"/>
    <col min="10" max="10" width="24" style="73" bestFit="1" customWidth="1"/>
    <col min="11" max="16384" width="8.88671875" style="73"/>
  </cols>
  <sheetData>
    <row r="1" spans="1:11" ht="17.399999999999999" customHeight="1" x14ac:dyDescent="0.25">
      <c r="C1" s="146" t="s">
        <v>342</v>
      </c>
      <c r="D1" s="146"/>
      <c r="E1" s="146"/>
      <c r="F1" s="146"/>
      <c r="G1" s="146"/>
      <c r="H1" s="146"/>
      <c r="I1" s="98"/>
      <c r="J1" s="99"/>
      <c r="K1" s="99"/>
    </row>
    <row r="2" spans="1:11" ht="17.399999999999999" customHeight="1" x14ac:dyDescent="0.25">
      <c r="C2" s="146" t="s">
        <v>263</v>
      </c>
      <c r="D2" s="146"/>
      <c r="E2" s="146"/>
      <c r="F2" s="146"/>
      <c r="G2" s="146"/>
      <c r="H2" s="146"/>
      <c r="I2" s="99"/>
      <c r="J2" s="99"/>
      <c r="K2" s="99"/>
    </row>
    <row r="3" spans="1:11" ht="17.399999999999999" customHeight="1" x14ac:dyDescent="0.25">
      <c r="C3" s="146" t="s">
        <v>344</v>
      </c>
      <c r="D3" s="146"/>
      <c r="E3" s="146"/>
      <c r="F3" s="146"/>
      <c r="G3" s="146"/>
      <c r="H3" s="146"/>
      <c r="I3" s="99"/>
      <c r="J3" s="99"/>
      <c r="K3" s="99"/>
    </row>
    <row r="4" spans="1:11" x14ac:dyDescent="0.25">
      <c r="C4" s="144"/>
      <c r="D4" s="144"/>
      <c r="E4" s="144"/>
      <c r="F4" s="144"/>
      <c r="G4" s="144"/>
      <c r="H4" s="144"/>
      <c r="I4" s="100"/>
      <c r="J4" s="100"/>
      <c r="K4" s="100"/>
    </row>
    <row r="5" spans="1:11" x14ac:dyDescent="0.25">
      <c r="D5" s="144"/>
      <c r="E5" s="144"/>
      <c r="F5" s="144"/>
      <c r="G5" s="144"/>
      <c r="H5" s="144"/>
      <c r="I5" s="100"/>
      <c r="J5" s="100"/>
      <c r="K5" s="100"/>
    </row>
    <row r="7" spans="1:11" ht="18" x14ac:dyDescent="0.35">
      <c r="A7" s="145" t="s">
        <v>584</v>
      </c>
      <c r="B7" s="145"/>
      <c r="C7" s="145"/>
      <c r="D7" s="145"/>
      <c r="E7" s="145"/>
      <c r="F7" s="145"/>
      <c r="G7" s="145"/>
      <c r="H7" s="145"/>
    </row>
    <row r="8" spans="1:11" ht="18" x14ac:dyDescent="0.35">
      <c r="A8" s="145" t="s">
        <v>583</v>
      </c>
      <c r="B8" s="145"/>
      <c r="C8" s="145"/>
      <c r="D8" s="145"/>
      <c r="E8" s="145"/>
      <c r="F8" s="145"/>
      <c r="G8" s="145"/>
      <c r="H8" s="145"/>
    </row>
    <row r="9" spans="1:11" ht="18" x14ac:dyDescent="0.35">
      <c r="A9" s="145"/>
      <c r="B9" s="145"/>
      <c r="C9" s="145"/>
      <c r="D9" s="145"/>
      <c r="E9" s="145"/>
      <c r="F9" s="145"/>
      <c r="G9" s="145"/>
    </row>
    <row r="10" spans="1:11" ht="15.75" customHeight="1" x14ac:dyDescent="0.25">
      <c r="A10" s="149" t="s">
        <v>345</v>
      </c>
      <c r="B10" s="149" t="s">
        <v>2</v>
      </c>
      <c r="C10" s="149" t="s">
        <v>295</v>
      </c>
      <c r="D10" s="149" t="s">
        <v>369</v>
      </c>
      <c r="E10" s="149" t="s">
        <v>296</v>
      </c>
      <c r="F10" s="149" t="s">
        <v>4</v>
      </c>
      <c r="G10" s="149"/>
      <c r="H10" s="149" t="s">
        <v>379</v>
      </c>
    </row>
    <row r="11" spans="1:11" ht="127.95" customHeight="1" x14ac:dyDescent="0.25">
      <c r="A11" s="149"/>
      <c r="B11" s="149"/>
      <c r="C11" s="149"/>
      <c r="D11" s="149"/>
      <c r="E11" s="149"/>
      <c r="F11" s="101" t="s">
        <v>297</v>
      </c>
      <c r="G11" s="101" t="s">
        <v>368</v>
      </c>
      <c r="H11" s="149"/>
    </row>
    <row r="12" spans="1:11" ht="15.6" x14ac:dyDescent="0.25">
      <c r="A12" s="147" t="s">
        <v>365</v>
      </c>
      <c r="B12" s="147"/>
      <c r="C12" s="147"/>
      <c r="D12" s="147"/>
      <c r="E12" s="147"/>
      <c r="F12" s="147"/>
      <c r="G12" s="147"/>
      <c r="H12" s="147"/>
    </row>
    <row r="13" spans="1:11" s="105" customFormat="1" ht="15.6" x14ac:dyDescent="0.25">
      <c r="A13" s="101">
        <v>1</v>
      </c>
      <c r="B13" s="103" t="s">
        <v>286</v>
      </c>
      <c r="C13" s="104">
        <v>1209.4000000000001</v>
      </c>
      <c r="D13" s="104">
        <f>F13+G13+H13</f>
        <v>53439211.999999993</v>
      </c>
      <c r="E13" s="104">
        <f>F13+G13</f>
        <v>48115978.999999993</v>
      </c>
      <c r="F13" s="104">
        <f>C13*39785*97%</f>
        <v>46672499.629999995</v>
      </c>
      <c r="G13" s="104">
        <f>C13*39785*3%</f>
        <v>1443479.3699999999</v>
      </c>
      <c r="H13" s="104">
        <v>5323233</v>
      </c>
    </row>
    <row r="14" spans="1:11" ht="15.6" x14ac:dyDescent="0.3">
      <c r="A14" s="102">
        <v>2</v>
      </c>
      <c r="B14" s="106" t="s">
        <v>287</v>
      </c>
      <c r="C14" s="107">
        <v>2200.84</v>
      </c>
      <c r="D14" s="107">
        <f t="shared" ref="D14:D17" si="0">F14+G14+H14</f>
        <v>97388507.950000003</v>
      </c>
      <c r="E14" s="104">
        <f t="shared" ref="E14:E17" si="1">F14+G14</f>
        <v>87560419.400000006</v>
      </c>
      <c r="F14" s="107">
        <f t="shared" ref="F14:F17" si="2">C14*39785*97%</f>
        <v>84933606.818000004</v>
      </c>
      <c r="G14" s="107">
        <f t="shared" ref="G14:G17" si="3">C14*39785*3%</f>
        <v>2626812.5819999999</v>
      </c>
      <c r="H14" s="108">
        <v>9828088.5500000007</v>
      </c>
    </row>
    <row r="15" spans="1:11" ht="15.6" x14ac:dyDescent="0.3">
      <c r="A15" s="102">
        <v>3</v>
      </c>
      <c r="B15" s="106" t="s">
        <v>347</v>
      </c>
      <c r="C15" s="107">
        <v>544.9</v>
      </c>
      <c r="D15" s="107">
        <f t="shared" si="0"/>
        <v>23604440.5</v>
      </c>
      <c r="E15" s="104">
        <f t="shared" si="1"/>
        <v>21678846.5</v>
      </c>
      <c r="F15" s="107">
        <f t="shared" si="2"/>
        <v>21028481.105</v>
      </c>
      <c r="G15" s="107">
        <f t="shared" si="3"/>
        <v>650365.39500000002</v>
      </c>
      <c r="H15" s="108">
        <v>1925594</v>
      </c>
    </row>
    <row r="16" spans="1:11" ht="19.5" customHeight="1" x14ac:dyDescent="0.3">
      <c r="A16" s="102">
        <v>4</v>
      </c>
      <c r="B16" s="106" t="s">
        <v>291</v>
      </c>
      <c r="C16" s="107">
        <v>810.83</v>
      </c>
      <c r="D16" s="107">
        <f t="shared" si="0"/>
        <v>37000050.006499998</v>
      </c>
      <c r="E16" s="104">
        <f t="shared" si="1"/>
        <v>32258871.556499999</v>
      </c>
      <c r="F16" s="107">
        <v>31291105.41</v>
      </c>
      <c r="G16" s="107">
        <f t="shared" si="3"/>
        <v>967766.14650000003</v>
      </c>
      <c r="H16" s="108">
        <v>4741178.45</v>
      </c>
    </row>
    <row r="17" spans="1:10" s="105" customFormat="1" ht="15.6" x14ac:dyDescent="0.25">
      <c r="A17" s="102">
        <v>5</v>
      </c>
      <c r="B17" s="109" t="s">
        <v>348</v>
      </c>
      <c r="C17" s="104">
        <v>1401.5</v>
      </c>
      <c r="D17" s="107">
        <f t="shared" si="0"/>
        <v>79522258</v>
      </c>
      <c r="E17" s="104">
        <f t="shared" si="1"/>
        <v>55758677.5</v>
      </c>
      <c r="F17" s="107">
        <f t="shared" si="2"/>
        <v>54085917.174999997</v>
      </c>
      <c r="G17" s="107">
        <f t="shared" si="3"/>
        <v>1672760.325</v>
      </c>
      <c r="H17" s="104">
        <v>23763580.5</v>
      </c>
      <c r="J17" s="110"/>
    </row>
    <row r="18" spans="1:10" ht="15.6" x14ac:dyDescent="0.25">
      <c r="A18" s="148" t="s">
        <v>367</v>
      </c>
      <c r="B18" s="148"/>
      <c r="C18" s="107">
        <f>SUM(C13:C17)</f>
        <v>6167.47</v>
      </c>
      <c r="D18" s="107">
        <f>SUM(D13:D17)</f>
        <v>290954468.45649999</v>
      </c>
      <c r="E18" s="107">
        <f t="shared" ref="E18:H18" si="4">SUM(E13:E17)</f>
        <v>245372793.95649999</v>
      </c>
      <c r="F18" s="107">
        <f t="shared" si="4"/>
        <v>238011610.13800001</v>
      </c>
      <c r="G18" s="107">
        <f t="shared" si="4"/>
        <v>7361183.8184999991</v>
      </c>
      <c r="H18" s="107">
        <f t="shared" si="4"/>
        <v>45581674.5</v>
      </c>
      <c r="J18" s="111"/>
    </row>
    <row r="19" spans="1:10" ht="32.4" customHeight="1" x14ac:dyDescent="0.25">
      <c r="A19" s="147" t="s">
        <v>366</v>
      </c>
      <c r="B19" s="147"/>
      <c r="C19" s="147"/>
      <c r="D19" s="147"/>
      <c r="E19" s="147"/>
      <c r="F19" s="147"/>
      <c r="G19" s="147"/>
      <c r="H19" s="147"/>
      <c r="I19" s="112"/>
    </row>
    <row r="20" spans="1:10" ht="24" customHeight="1" x14ac:dyDescent="0.3">
      <c r="A20" s="102">
        <v>1</v>
      </c>
      <c r="B20" s="106" t="s">
        <v>363</v>
      </c>
      <c r="C20" s="107">
        <v>3431.97</v>
      </c>
      <c r="D20" s="107">
        <f>E20+H20</f>
        <v>158443762.5</v>
      </c>
      <c r="E20" s="107">
        <f>F20+G20</f>
        <v>136540926.44999999</v>
      </c>
      <c r="F20" s="107">
        <f>C20*39785*97%</f>
        <v>132444698.65649998</v>
      </c>
      <c r="G20" s="107">
        <f>C20*39785*3%</f>
        <v>4096227.7934999997</v>
      </c>
      <c r="H20" s="113">
        <v>21902836.050000001</v>
      </c>
      <c r="J20" s="111"/>
    </row>
    <row r="21" spans="1:10" ht="24" customHeight="1" x14ac:dyDescent="0.3">
      <c r="A21" s="102">
        <v>2</v>
      </c>
      <c r="B21" s="106" t="s">
        <v>349</v>
      </c>
      <c r="C21" s="107">
        <v>948.7</v>
      </c>
      <c r="D21" s="107">
        <f t="shared" ref="D21:D22" si="5">E21+H21</f>
        <v>42343175.509999998</v>
      </c>
      <c r="E21" s="107">
        <v>37744029.509999998</v>
      </c>
      <c r="F21" s="107">
        <f t="shared" ref="F21:F22" si="6">C21*39785*97%</f>
        <v>36611708.615000002</v>
      </c>
      <c r="G21" s="107">
        <f t="shared" ref="G21:G22" si="7">C21*39785*3%</f>
        <v>1132320.885</v>
      </c>
      <c r="H21" s="113">
        <v>4599146</v>
      </c>
    </row>
    <row r="22" spans="1:10" ht="24" customHeight="1" x14ac:dyDescent="0.3">
      <c r="A22" s="102">
        <v>3</v>
      </c>
      <c r="B22" s="106" t="s">
        <v>288</v>
      </c>
      <c r="C22" s="107">
        <v>4408.6000000000004</v>
      </c>
      <c r="D22" s="107">
        <f t="shared" si="5"/>
        <v>180580136.5</v>
      </c>
      <c r="E22" s="107">
        <f t="shared" ref="E22" si="8">F22+G22</f>
        <v>175396151</v>
      </c>
      <c r="F22" s="107">
        <f t="shared" si="6"/>
        <v>170134266.47</v>
      </c>
      <c r="G22" s="107">
        <f t="shared" si="7"/>
        <v>5261884.53</v>
      </c>
      <c r="H22" s="113">
        <v>5183985.5</v>
      </c>
      <c r="J22" s="114"/>
    </row>
    <row r="23" spans="1:10" ht="24" customHeight="1" x14ac:dyDescent="0.25">
      <c r="A23" s="148" t="s">
        <v>370</v>
      </c>
      <c r="B23" s="148"/>
      <c r="C23" s="107">
        <f t="shared" ref="C23:H23" si="9">SUM(C20:C22)</f>
        <v>8789.27</v>
      </c>
      <c r="D23" s="107">
        <f t="shared" si="9"/>
        <v>381367074.50999999</v>
      </c>
      <c r="E23" s="107">
        <f t="shared" si="9"/>
        <v>349681106.95999998</v>
      </c>
      <c r="F23" s="107">
        <v>339190673.75</v>
      </c>
      <c r="G23" s="107">
        <f t="shared" si="9"/>
        <v>10490433.2085</v>
      </c>
      <c r="H23" s="107">
        <f t="shared" si="9"/>
        <v>31685967.550000001</v>
      </c>
      <c r="J23" s="114"/>
    </row>
    <row r="24" spans="1:10" ht="23.4" customHeight="1" x14ac:dyDescent="0.25">
      <c r="A24" s="147" t="s">
        <v>377</v>
      </c>
      <c r="B24" s="147"/>
      <c r="C24" s="147"/>
      <c r="D24" s="147"/>
      <c r="E24" s="147"/>
      <c r="F24" s="147"/>
      <c r="G24" s="147"/>
      <c r="H24" s="147"/>
      <c r="J24" s="114"/>
    </row>
    <row r="25" spans="1:10" ht="22.95" customHeight="1" x14ac:dyDescent="0.3">
      <c r="A25" s="102">
        <v>1</v>
      </c>
      <c r="B25" s="119" t="s">
        <v>291</v>
      </c>
      <c r="C25" s="107">
        <v>2327.1799999999998</v>
      </c>
      <c r="D25" s="107">
        <f>E25+H25</f>
        <v>105988831.39999999</v>
      </c>
      <c r="E25" s="107">
        <f>F25+G25</f>
        <v>92586856.299999997</v>
      </c>
      <c r="F25" s="107">
        <f>C25*39785*97%</f>
        <v>89809250.611000001</v>
      </c>
      <c r="G25" s="107">
        <f>C25*39785*3%</f>
        <v>2777605.6889999998</v>
      </c>
      <c r="H25" s="113">
        <v>13401975.1</v>
      </c>
      <c r="J25" s="114"/>
    </row>
    <row r="26" spans="1:10" ht="22.95" customHeight="1" x14ac:dyDescent="0.3">
      <c r="A26" s="102">
        <v>2</v>
      </c>
      <c r="B26" s="106" t="s">
        <v>288</v>
      </c>
      <c r="C26" s="107">
        <v>4115</v>
      </c>
      <c r="D26" s="107">
        <f t="shared" ref="D26:D28" si="10">E26+H26</f>
        <v>165756245.5</v>
      </c>
      <c r="E26" s="107">
        <f t="shared" ref="E26:E28" si="11">F26+G26</f>
        <v>163715275</v>
      </c>
      <c r="F26" s="107">
        <f t="shared" ref="F26:F28" si="12">C26*39785*97%</f>
        <v>158803816.75</v>
      </c>
      <c r="G26" s="107">
        <f t="shared" ref="G26:G28" si="13">C26*39785*3%</f>
        <v>4911458.25</v>
      </c>
      <c r="H26" s="113">
        <v>2040970.5</v>
      </c>
    </row>
    <row r="27" spans="1:10" ht="22.95" customHeight="1" x14ac:dyDescent="0.3">
      <c r="A27" s="102">
        <v>3</v>
      </c>
      <c r="B27" s="106" t="s">
        <v>350</v>
      </c>
      <c r="C27" s="107">
        <v>2107.3000000000002</v>
      </c>
      <c r="D27" s="107">
        <f t="shared" si="10"/>
        <v>99625618.510000005</v>
      </c>
      <c r="E27" s="107">
        <v>83838930.510000005</v>
      </c>
      <c r="F27" s="107">
        <f t="shared" si="12"/>
        <v>81323762.584999993</v>
      </c>
      <c r="G27" s="107">
        <f t="shared" si="13"/>
        <v>2515167.915</v>
      </c>
      <c r="H27" s="113">
        <v>15786688</v>
      </c>
    </row>
    <row r="28" spans="1:10" ht="22.95" customHeight="1" x14ac:dyDescent="0.3">
      <c r="A28" s="102">
        <v>4</v>
      </c>
      <c r="B28" s="106" t="s">
        <v>351</v>
      </c>
      <c r="C28" s="107">
        <v>238.2</v>
      </c>
      <c r="D28" s="107">
        <f t="shared" si="10"/>
        <v>9476787</v>
      </c>
      <c r="E28" s="107">
        <f t="shared" si="11"/>
        <v>9476787</v>
      </c>
      <c r="F28" s="107">
        <f t="shared" si="12"/>
        <v>9192483.3900000006</v>
      </c>
      <c r="G28" s="107">
        <f t="shared" si="13"/>
        <v>284303.61</v>
      </c>
      <c r="H28" s="113">
        <v>0</v>
      </c>
    </row>
    <row r="29" spans="1:10" ht="15.6" x14ac:dyDescent="0.25">
      <c r="A29" s="148" t="s">
        <v>371</v>
      </c>
      <c r="B29" s="148"/>
      <c r="C29" s="107">
        <f t="shared" ref="C29:H29" si="14">SUM(C25:C28)</f>
        <v>8787.68</v>
      </c>
      <c r="D29" s="107">
        <f>SUM(D25:D28)</f>
        <v>380847482.40999997</v>
      </c>
      <c r="E29" s="107">
        <f t="shared" si="14"/>
        <v>349617848.81</v>
      </c>
      <c r="F29" s="107">
        <f t="shared" si="14"/>
        <v>339129313.33599997</v>
      </c>
      <c r="G29" s="107">
        <f t="shared" si="14"/>
        <v>10488535.463999998</v>
      </c>
      <c r="H29" s="107">
        <f t="shared" si="14"/>
        <v>31229633.600000001</v>
      </c>
    </row>
    <row r="30" spans="1:10" ht="27.6" customHeight="1" x14ac:dyDescent="0.25">
      <c r="A30" s="147" t="s">
        <v>378</v>
      </c>
      <c r="B30" s="147"/>
      <c r="C30" s="147"/>
      <c r="D30" s="147"/>
      <c r="E30" s="147"/>
      <c r="F30" s="147"/>
      <c r="G30" s="147"/>
      <c r="H30" s="147"/>
    </row>
    <row r="31" spans="1:10" ht="25.95" customHeight="1" x14ac:dyDescent="0.3">
      <c r="A31" s="102">
        <v>1</v>
      </c>
      <c r="B31" s="106" t="s">
        <v>352</v>
      </c>
      <c r="C31" s="107">
        <v>1210.2</v>
      </c>
      <c r="D31" s="107">
        <f>E31+H31</f>
        <v>49480604.5</v>
      </c>
      <c r="E31" s="107">
        <f>F31+G31</f>
        <v>48147807</v>
      </c>
      <c r="F31" s="107">
        <f>C31*39785*97%</f>
        <v>46703372.789999999</v>
      </c>
      <c r="G31" s="107">
        <f>C31*39785*3%</f>
        <v>1444434.21</v>
      </c>
      <c r="H31" s="113">
        <v>1332797.5</v>
      </c>
    </row>
    <row r="32" spans="1:10" ht="23.4" customHeight="1" x14ac:dyDescent="0.3">
      <c r="A32" s="102">
        <v>2</v>
      </c>
      <c r="B32" s="106" t="s">
        <v>291</v>
      </c>
      <c r="C32" s="107">
        <v>2170.5</v>
      </c>
      <c r="D32" s="107">
        <f t="shared" ref="D32:D35" si="15">E32+H32</f>
        <v>95006580.010000005</v>
      </c>
      <c r="E32" s="107">
        <v>86353342.510000005</v>
      </c>
      <c r="F32" s="107">
        <f t="shared" ref="F32:F35" si="16">C32*39785*97%</f>
        <v>83762742.224999994</v>
      </c>
      <c r="G32" s="107">
        <f t="shared" ref="G32:G35" si="17">C32*39785*3%</f>
        <v>2590600.2749999999</v>
      </c>
      <c r="H32" s="113">
        <v>8653237.5</v>
      </c>
    </row>
    <row r="33" spans="1:8" ht="26.4" customHeight="1" x14ac:dyDescent="0.3">
      <c r="A33" s="102">
        <v>3</v>
      </c>
      <c r="B33" s="106" t="s">
        <v>347</v>
      </c>
      <c r="C33" s="107">
        <v>2907.7</v>
      </c>
      <c r="D33" s="107">
        <f t="shared" si="15"/>
        <v>129197809.01000001</v>
      </c>
      <c r="E33" s="107">
        <v>115682844.51000001</v>
      </c>
      <c r="F33" s="107">
        <f t="shared" si="16"/>
        <v>112212359.16499999</v>
      </c>
      <c r="G33" s="107">
        <f t="shared" si="17"/>
        <v>3470485.335</v>
      </c>
      <c r="H33" s="113">
        <v>13514964.5</v>
      </c>
    </row>
    <row r="34" spans="1:8" ht="22.95" customHeight="1" x14ac:dyDescent="0.3">
      <c r="A34" s="102">
        <v>4</v>
      </c>
      <c r="B34" s="106" t="s">
        <v>288</v>
      </c>
      <c r="C34" s="107">
        <v>6378.3</v>
      </c>
      <c r="D34" s="107">
        <f t="shared" si="15"/>
        <v>261085084.00999999</v>
      </c>
      <c r="E34" s="107">
        <v>253760665.50999999</v>
      </c>
      <c r="F34" s="107">
        <f t="shared" si="16"/>
        <v>246147845.535</v>
      </c>
      <c r="G34" s="107">
        <f t="shared" si="17"/>
        <v>7612819.9649999999</v>
      </c>
      <c r="H34" s="113">
        <v>7324418.5</v>
      </c>
    </row>
    <row r="35" spans="1:8" ht="21.6" customHeight="1" x14ac:dyDescent="0.3">
      <c r="A35" s="102">
        <v>5</v>
      </c>
      <c r="B35" s="106" t="s">
        <v>353</v>
      </c>
      <c r="C35" s="107">
        <v>7553.4</v>
      </c>
      <c r="D35" s="107">
        <f t="shared" si="15"/>
        <v>318315806.5</v>
      </c>
      <c r="E35" s="107">
        <f t="shared" ref="E35" si="18">F35+G35</f>
        <v>300512019</v>
      </c>
      <c r="F35" s="107">
        <f t="shared" si="16"/>
        <v>291496658.43000001</v>
      </c>
      <c r="G35" s="107">
        <f t="shared" si="17"/>
        <v>9015360.5700000003</v>
      </c>
      <c r="H35" s="113">
        <v>17803787.5</v>
      </c>
    </row>
    <row r="36" spans="1:8" ht="26.4" customHeight="1" x14ac:dyDescent="0.25">
      <c r="A36" s="148" t="s">
        <v>372</v>
      </c>
      <c r="B36" s="148"/>
      <c r="C36" s="107">
        <f t="shared" ref="C36:H36" si="19">SUM(C31:C35)</f>
        <v>20220.099999999999</v>
      </c>
      <c r="D36" s="107">
        <f>SUM(D31:D35)</f>
        <v>853085884.02999997</v>
      </c>
      <c r="E36" s="107">
        <f t="shared" si="19"/>
        <v>804456678.52999997</v>
      </c>
      <c r="F36" s="107">
        <v>780322978.15999997</v>
      </c>
      <c r="G36" s="107">
        <f t="shared" si="19"/>
        <v>24133700.355</v>
      </c>
      <c r="H36" s="107">
        <f t="shared" si="19"/>
        <v>48629205.5</v>
      </c>
    </row>
    <row r="37" spans="1:8" ht="15.75" customHeight="1" x14ac:dyDescent="0.25">
      <c r="A37" s="147" t="s">
        <v>376</v>
      </c>
      <c r="B37" s="147"/>
      <c r="C37" s="147"/>
      <c r="D37" s="147"/>
      <c r="E37" s="147"/>
      <c r="F37" s="147"/>
      <c r="G37" s="147"/>
      <c r="H37" s="147"/>
    </row>
    <row r="38" spans="1:8" ht="20.25" customHeight="1" x14ac:dyDescent="0.3">
      <c r="A38" s="102">
        <v>1</v>
      </c>
      <c r="B38" s="106" t="s">
        <v>354</v>
      </c>
      <c r="C38" s="115">
        <v>289.8</v>
      </c>
      <c r="D38" s="107">
        <f>E38+H38</f>
        <v>15754859.999999998</v>
      </c>
      <c r="E38" s="107">
        <f>F38+G38</f>
        <v>11529692.999999998</v>
      </c>
      <c r="F38" s="107">
        <f>C38*39785*97%</f>
        <v>11183802.209999999</v>
      </c>
      <c r="G38" s="107">
        <f>C38*39785*3%</f>
        <v>345890.79</v>
      </c>
      <c r="H38" s="113">
        <v>4225167</v>
      </c>
    </row>
    <row r="39" spans="1:8" ht="15.6" x14ac:dyDescent="0.3">
      <c r="A39" s="102">
        <v>2</v>
      </c>
      <c r="B39" s="106" t="s">
        <v>290</v>
      </c>
      <c r="C39" s="115">
        <v>3506.28</v>
      </c>
      <c r="D39" s="107">
        <f t="shared" ref="D39:D44" si="20">E39+H39</f>
        <v>170422230.29999998</v>
      </c>
      <c r="E39" s="107">
        <f t="shared" ref="E39:E46" si="21">F39+G39</f>
        <v>139497349.79999998</v>
      </c>
      <c r="F39" s="107">
        <f t="shared" ref="F39:F46" si="22">C39*39785*97%</f>
        <v>135312429.30599999</v>
      </c>
      <c r="G39" s="107">
        <f t="shared" ref="G39:G46" si="23">C39*39785*3%</f>
        <v>4184920.4940000004</v>
      </c>
      <c r="H39" s="113">
        <v>30924880.5</v>
      </c>
    </row>
    <row r="40" spans="1:8" ht="19.2" customHeight="1" x14ac:dyDescent="0.3">
      <c r="A40" s="102">
        <v>3</v>
      </c>
      <c r="B40" s="106" t="s">
        <v>286</v>
      </c>
      <c r="C40" s="115">
        <v>3102.5</v>
      </c>
      <c r="D40" s="107">
        <v>145640949.50999999</v>
      </c>
      <c r="E40" s="107">
        <f t="shared" si="21"/>
        <v>123432962.5</v>
      </c>
      <c r="F40" s="107">
        <f t="shared" si="22"/>
        <v>119729973.625</v>
      </c>
      <c r="G40" s="107">
        <f t="shared" si="23"/>
        <v>3702988.875</v>
      </c>
      <c r="H40" s="113">
        <v>22207987</v>
      </c>
    </row>
    <row r="41" spans="1:8" ht="19.5" customHeight="1" x14ac:dyDescent="0.3">
      <c r="A41" s="102">
        <v>4</v>
      </c>
      <c r="B41" s="106" t="s">
        <v>355</v>
      </c>
      <c r="C41" s="115">
        <v>547</v>
      </c>
      <c r="D41" s="107">
        <f t="shared" si="20"/>
        <v>21762395</v>
      </c>
      <c r="E41" s="107">
        <f t="shared" si="21"/>
        <v>21762395</v>
      </c>
      <c r="F41" s="107">
        <f t="shared" si="22"/>
        <v>21109523.149999999</v>
      </c>
      <c r="G41" s="107">
        <f t="shared" si="23"/>
        <v>652871.85</v>
      </c>
      <c r="H41" s="113">
        <v>0</v>
      </c>
    </row>
    <row r="42" spans="1:8" ht="22.2" customHeight="1" x14ac:dyDescent="0.3">
      <c r="A42" s="102">
        <v>5</v>
      </c>
      <c r="B42" s="106" t="s">
        <v>347</v>
      </c>
      <c r="C42" s="115">
        <v>1516.3</v>
      </c>
      <c r="D42" s="107">
        <v>84193017.010000005</v>
      </c>
      <c r="E42" s="107">
        <f t="shared" si="21"/>
        <v>60325995.5</v>
      </c>
      <c r="F42" s="107">
        <f t="shared" si="22"/>
        <v>58516215.634999998</v>
      </c>
      <c r="G42" s="107">
        <f t="shared" si="23"/>
        <v>1809779.865</v>
      </c>
      <c r="H42" s="113">
        <f>599.9*39785</f>
        <v>23867021.5</v>
      </c>
    </row>
    <row r="43" spans="1:8" ht="22.2" customHeight="1" x14ac:dyDescent="0.3">
      <c r="A43" s="102">
        <v>6</v>
      </c>
      <c r="B43" s="106" t="s">
        <v>356</v>
      </c>
      <c r="C43" s="115">
        <v>2642</v>
      </c>
      <c r="D43" s="107">
        <f t="shared" si="20"/>
        <v>124869200.99999999</v>
      </c>
      <c r="E43" s="107">
        <f t="shared" si="21"/>
        <v>105111969.99999999</v>
      </c>
      <c r="F43" s="107">
        <f t="shared" si="22"/>
        <v>101958610.89999999</v>
      </c>
      <c r="G43" s="107">
        <f t="shared" si="23"/>
        <v>3153359.1</v>
      </c>
      <c r="H43" s="113">
        <v>19757231</v>
      </c>
    </row>
    <row r="44" spans="1:8" ht="22.2" customHeight="1" x14ac:dyDescent="0.3">
      <c r="A44" s="102">
        <v>7</v>
      </c>
      <c r="B44" s="106" t="s">
        <v>288</v>
      </c>
      <c r="C44" s="115">
        <v>8457.2099999999991</v>
      </c>
      <c r="D44" s="107">
        <f t="shared" si="20"/>
        <v>348635159.29999989</v>
      </c>
      <c r="E44" s="107">
        <f t="shared" si="21"/>
        <v>336470099.8499999</v>
      </c>
      <c r="F44" s="107">
        <f t="shared" si="22"/>
        <v>326375996.85449994</v>
      </c>
      <c r="G44" s="107">
        <f t="shared" si="23"/>
        <v>10094102.995499998</v>
      </c>
      <c r="H44" s="113">
        <v>12165059.449999999</v>
      </c>
    </row>
    <row r="45" spans="1:8" ht="22.2" customHeight="1" x14ac:dyDescent="0.3">
      <c r="A45" s="102">
        <v>8</v>
      </c>
      <c r="B45" s="106" t="s">
        <v>357</v>
      </c>
      <c r="C45" s="115">
        <v>23.9</v>
      </c>
      <c r="D45" s="107">
        <v>1750540.01</v>
      </c>
      <c r="E45" s="107">
        <f t="shared" si="21"/>
        <v>950861.5</v>
      </c>
      <c r="F45" s="107">
        <f t="shared" si="22"/>
        <v>922335.65500000003</v>
      </c>
      <c r="G45" s="107">
        <f t="shared" si="23"/>
        <v>28525.844999999998</v>
      </c>
      <c r="H45" s="113">
        <v>799678.5</v>
      </c>
    </row>
    <row r="46" spans="1:8" ht="21.75" customHeight="1" x14ac:dyDescent="0.3">
      <c r="A46" s="102">
        <v>9</v>
      </c>
      <c r="B46" s="106" t="s">
        <v>358</v>
      </c>
      <c r="C46" s="115">
        <v>147.30000000000001</v>
      </c>
      <c r="D46" s="107">
        <v>6930547.0099999998</v>
      </c>
      <c r="E46" s="107">
        <f t="shared" si="21"/>
        <v>5860330.5</v>
      </c>
      <c r="F46" s="107">
        <f t="shared" si="22"/>
        <v>5684520.585</v>
      </c>
      <c r="G46" s="107">
        <f t="shared" si="23"/>
        <v>175809.91499999998</v>
      </c>
      <c r="H46" s="113">
        <v>1070216.5</v>
      </c>
    </row>
    <row r="47" spans="1:8" ht="18" customHeight="1" x14ac:dyDescent="0.25">
      <c r="A47" s="148" t="s">
        <v>373</v>
      </c>
      <c r="B47" s="148"/>
      <c r="C47" s="115">
        <f>SUM(C38:C46)</f>
        <v>20232.289999999997</v>
      </c>
      <c r="D47" s="107">
        <f>SUM(D38:D46)</f>
        <v>919958899.13999987</v>
      </c>
      <c r="E47" s="107">
        <f>SUM(E38:E46)</f>
        <v>804941657.64999986</v>
      </c>
      <c r="F47" s="107">
        <v>780793407.94000006</v>
      </c>
      <c r="G47" s="107">
        <f t="shared" ref="G47" si="24">SUM(G38:G46)</f>
        <v>24148249.729499996</v>
      </c>
      <c r="H47" s="107">
        <f>SUM(H38:H46)</f>
        <v>115017241.45</v>
      </c>
    </row>
    <row r="48" spans="1:8" ht="15.75" customHeight="1" x14ac:dyDescent="0.25">
      <c r="A48" s="147" t="s">
        <v>375</v>
      </c>
      <c r="B48" s="147"/>
      <c r="C48" s="147"/>
      <c r="D48" s="147"/>
      <c r="E48" s="147"/>
      <c r="F48" s="147"/>
      <c r="G48" s="147"/>
      <c r="H48" s="147"/>
    </row>
    <row r="49" spans="1:8" ht="21.6" customHeight="1" x14ac:dyDescent="0.3">
      <c r="A49" s="102">
        <v>1</v>
      </c>
      <c r="B49" s="116" t="s">
        <v>359</v>
      </c>
      <c r="C49" s="102">
        <v>1147.3</v>
      </c>
      <c r="D49" s="107">
        <v>58273089.509999998</v>
      </c>
      <c r="E49" s="107">
        <f>F49+G49</f>
        <v>45645330.5</v>
      </c>
      <c r="F49" s="107">
        <f t="shared" ref="F49:F54" si="25">C49*39785*97%</f>
        <v>44275970.585000001</v>
      </c>
      <c r="G49" s="107">
        <f t="shared" ref="G49:G54" si="26">C49*39785*3%</f>
        <v>1369359.915</v>
      </c>
      <c r="H49" s="113">
        <v>12627759</v>
      </c>
    </row>
    <row r="50" spans="1:8" ht="21.6" customHeight="1" x14ac:dyDescent="0.3">
      <c r="A50" s="102">
        <v>2</v>
      </c>
      <c r="B50" s="116" t="s">
        <v>360</v>
      </c>
      <c r="C50" s="102">
        <v>1903.68</v>
      </c>
      <c r="D50" s="107">
        <v>86109855.299999997</v>
      </c>
      <c r="E50" s="107">
        <f t="shared" ref="E50:E58" si="27">F50+G50</f>
        <v>75737908.799999997</v>
      </c>
      <c r="F50" s="107">
        <f t="shared" si="25"/>
        <v>73465771.535999998</v>
      </c>
      <c r="G50" s="107">
        <f t="shared" si="26"/>
        <v>2272137.264</v>
      </c>
      <c r="H50" s="113">
        <v>10371949.5</v>
      </c>
    </row>
    <row r="51" spans="1:8" ht="21.6" customHeight="1" x14ac:dyDescent="0.3">
      <c r="A51" s="102">
        <v>3</v>
      </c>
      <c r="B51" s="116" t="s">
        <v>289</v>
      </c>
      <c r="C51" s="102">
        <v>145.69999999999999</v>
      </c>
      <c r="D51" s="107">
        <v>7320440.0099999998</v>
      </c>
      <c r="E51" s="107">
        <f t="shared" si="27"/>
        <v>5796674.5</v>
      </c>
      <c r="F51" s="107">
        <f t="shared" si="25"/>
        <v>5622774.2649999997</v>
      </c>
      <c r="G51" s="107">
        <f t="shared" si="26"/>
        <v>173900.23499999999</v>
      </c>
      <c r="H51" s="113">
        <v>1523765.5</v>
      </c>
    </row>
    <row r="52" spans="1:8" ht="21.6" customHeight="1" x14ac:dyDescent="0.3">
      <c r="A52" s="102">
        <v>4</v>
      </c>
      <c r="B52" s="116" t="s">
        <v>361</v>
      </c>
      <c r="C52" s="102">
        <v>2749.1</v>
      </c>
      <c r="D52" s="107">
        <v>110196493.01000001</v>
      </c>
      <c r="E52" s="107">
        <f t="shared" si="27"/>
        <v>109372943.5</v>
      </c>
      <c r="F52" s="107">
        <f t="shared" si="25"/>
        <v>106091755.19499999</v>
      </c>
      <c r="G52" s="107">
        <f t="shared" si="26"/>
        <v>3281188.3049999997</v>
      </c>
      <c r="H52" s="113">
        <v>823549.5</v>
      </c>
    </row>
    <row r="53" spans="1:8" ht="21.6" customHeight="1" x14ac:dyDescent="0.3">
      <c r="A53" s="102">
        <v>5</v>
      </c>
      <c r="B53" s="116" t="s">
        <v>362</v>
      </c>
      <c r="C53" s="102">
        <v>263.10000000000002</v>
      </c>
      <c r="D53" s="107">
        <v>12305500.51</v>
      </c>
      <c r="E53" s="107">
        <f t="shared" si="27"/>
        <v>10467433.5</v>
      </c>
      <c r="F53" s="107">
        <f t="shared" si="25"/>
        <v>10153410.494999999</v>
      </c>
      <c r="G53" s="107">
        <f t="shared" si="26"/>
        <v>314023.005</v>
      </c>
      <c r="H53" s="113">
        <v>1838067</v>
      </c>
    </row>
    <row r="54" spans="1:8" ht="21.6" customHeight="1" x14ac:dyDescent="0.3">
      <c r="A54" s="102">
        <v>6</v>
      </c>
      <c r="B54" s="116" t="s">
        <v>409</v>
      </c>
      <c r="C54" s="102">
        <v>1568.9</v>
      </c>
      <c r="D54" s="107">
        <v>71593107.510000005</v>
      </c>
      <c r="E54" s="107">
        <f t="shared" si="27"/>
        <v>62418686.5</v>
      </c>
      <c r="F54" s="107">
        <f t="shared" si="25"/>
        <v>60546125.905000001</v>
      </c>
      <c r="G54" s="107">
        <f t="shared" si="26"/>
        <v>1872560.595</v>
      </c>
      <c r="H54" s="113">
        <v>9174421</v>
      </c>
    </row>
    <row r="55" spans="1:8" ht="21.6" customHeight="1" x14ac:dyDescent="0.3">
      <c r="A55" s="102">
        <v>7</v>
      </c>
      <c r="B55" s="116" t="s">
        <v>288</v>
      </c>
      <c r="C55" s="107">
        <v>810</v>
      </c>
      <c r="D55" s="107">
        <f>F55+G55+H55</f>
        <v>34055960</v>
      </c>
      <c r="E55" s="107">
        <f t="shared" si="27"/>
        <v>32225850</v>
      </c>
      <c r="F55" s="107">
        <f>C55*39785*97%</f>
        <v>31259074.5</v>
      </c>
      <c r="G55" s="107">
        <f>C55*39785*3%</f>
        <v>966775.5</v>
      </c>
      <c r="H55" s="113">
        <v>1830110</v>
      </c>
    </row>
    <row r="56" spans="1:8" ht="21.6" customHeight="1" x14ac:dyDescent="0.3">
      <c r="A56" s="102">
        <v>8</v>
      </c>
      <c r="B56" s="116" t="s">
        <v>292</v>
      </c>
      <c r="C56" s="107">
        <v>9687.7000000000007</v>
      </c>
      <c r="D56" s="107">
        <v>485178075.00999999</v>
      </c>
      <c r="E56" s="107">
        <f t="shared" si="27"/>
        <v>385425144.49999994</v>
      </c>
      <c r="F56" s="107">
        <f t="shared" ref="F56:F58" si="28">C56*39785*97%</f>
        <v>373862390.16499996</v>
      </c>
      <c r="G56" s="107">
        <f t="shared" ref="G56:G58" si="29">C56*39785*3%</f>
        <v>11562754.334999999</v>
      </c>
      <c r="H56" s="113">
        <v>99752930.5</v>
      </c>
    </row>
    <row r="57" spans="1:8" ht="21.6" customHeight="1" x14ac:dyDescent="0.3">
      <c r="A57" s="102">
        <v>9</v>
      </c>
      <c r="B57" s="116" t="s">
        <v>363</v>
      </c>
      <c r="C57" s="107">
        <v>1793.4</v>
      </c>
      <c r="D57" s="107">
        <f t="shared" ref="D57" si="30">F57+G57+H57</f>
        <v>80485054.999999985</v>
      </c>
      <c r="E57" s="107">
        <f t="shared" si="27"/>
        <v>71350418.999999985</v>
      </c>
      <c r="F57" s="107">
        <f t="shared" si="28"/>
        <v>69209906.429999992</v>
      </c>
      <c r="G57" s="107">
        <f t="shared" si="29"/>
        <v>2140512.5699999998</v>
      </c>
      <c r="H57" s="113">
        <v>9134636</v>
      </c>
    </row>
    <row r="58" spans="1:8" ht="21.6" customHeight="1" x14ac:dyDescent="0.3">
      <c r="A58" s="102">
        <v>10</v>
      </c>
      <c r="B58" s="106" t="s">
        <v>364</v>
      </c>
      <c r="C58" s="107">
        <v>165.5</v>
      </c>
      <c r="D58" s="107">
        <v>7972914.0099999998</v>
      </c>
      <c r="E58" s="107">
        <f t="shared" si="27"/>
        <v>6584417.5</v>
      </c>
      <c r="F58" s="107">
        <f t="shared" si="28"/>
        <v>6386884.9749999996</v>
      </c>
      <c r="G58" s="107">
        <f t="shared" si="29"/>
        <v>197532.52499999999</v>
      </c>
      <c r="H58" s="113">
        <v>1388496.5</v>
      </c>
    </row>
    <row r="59" spans="1:8" ht="18" customHeight="1" x14ac:dyDescent="0.25">
      <c r="A59" s="148" t="s">
        <v>374</v>
      </c>
      <c r="B59" s="148"/>
      <c r="C59" s="107">
        <f>SUM(C49:C58)</f>
        <v>20234.380000000005</v>
      </c>
      <c r="D59" s="107">
        <f t="shared" ref="D59:G59" si="31">SUM(D49:D58)</f>
        <v>953490489.86999989</v>
      </c>
      <c r="E59" s="107">
        <f t="shared" si="31"/>
        <v>805024808.29999995</v>
      </c>
      <c r="F59" s="107">
        <f t="shared" si="31"/>
        <v>780874064.05099988</v>
      </c>
      <c r="G59" s="107">
        <f t="shared" si="31"/>
        <v>24150744.248999998</v>
      </c>
      <c r="H59" s="107">
        <f>SUM(H49:H58)</f>
        <v>148465684.5</v>
      </c>
    </row>
    <row r="60" spans="1:8" ht="15.6" x14ac:dyDescent="0.25">
      <c r="A60" s="148" t="s">
        <v>285</v>
      </c>
      <c r="B60" s="148"/>
      <c r="C60" s="107">
        <f>C59+C47+C36+C29+C23+C18</f>
        <v>84431.19</v>
      </c>
      <c r="D60" s="107">
        <f t="shared" ref="D60:H60" si="32">D59+D47+D36+D29+D23+D18</f>
        <v>3779704298.4165001</v>
      </c>
      <c r="E60" s="107">
        <f t="shared" si="32"/>
        <v>3359094894.2064996</v>
      </c>
      <c r="F60" s="107">
        <f t="shared" si="32"/>
        <v>3258322047.375</v>
      </c>
      <c r="G60" s="107">
        <f t="shared" si="32"/>
        <v>100772846.82449999</v>
      </c>
      <c r="H60" s="107">
        <f t="shared" si="32"/>
        <v>420609407.10000002</v>
      </c>
    </row>
    <row r="61" spans="1:8" ht="6" customHeight="1" x14ac:dyDescent="0.35">
      <c r="A61" s="117"/>
    </row>
    <row r="63" spans="1:8" x14ac:dyDescent="0.25">
      <c r="D63" s="114"/>
    </row>
  </sheetData>
  <mergeCells count="28">
    <mergeCell ref="B10:B11"/>
    <mergeCell ref="C10:C11"/>
    <mergeCell ref="D10:D11"/>
    <mergeCell ref="F10:G10"/>
    <mergeCell ref="E10:E11"/>
    <mergeCell ref="A60:B60"/>
    <mergeCell ref="A59:B59"/>
    <mergeCell ref="A36:B36"/>
    <mergeCell ref="A47:B47"/>
    <mergeCell ref="A29:B29"/>
    <mergeCell ref="A30:H30"/>
    <mergeCell ref="A37:H37"/>
    <mergeCell ref="C4:H4"/>
    <mergeCell ref="D5:H5"/>
    <mergeCell ref="A9:G9"/>
    <mergeCell ref="C1:H1"/>
    <mergeCell ref="A48:H48"/>
    <mergeCell ref="A24:H24"/>
    <mergeCell ref="A7:H7"/>
    <mergeCell ref="A8:H8"/>
    <mergeCell ref="A18:B18"/>
    <mergeCell ref="C2:H2"/>
    <mergeCell ref="C3:H3"/>
    <mergeCell ref="A23:B23"/>
    <mergeCell ref="A12:H12"/>
    <mergeCell ref="A19:H19"/>
    <mergeCell ref="A10:A11"/>
    <mergeCell ref="H10:H11"/>
  </mergeCells>
  <pageMargins left="0.59055118110236227" right="0.39370078740157483" top="1.1811023622047245" bottom="0.55118110236220474" header="0.70866141732283472" footer="0.31496062992125984"/>
  <pageSetup paperSize="9" scale="50" firstPageNumber="41" orientation="landscape" useFirstPageNumber="1" r:id="rId1"/>
  <headerFooter>
    <oddHeader>&amp;C&amp;14&amp;P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view="pageBreakPreview" zoomScale="70" zoomScaleNormal="100" zoomScaleSheetLayoutView="70" workbookViewId="0">
      <selection activeCell="U10" sqref="U10"/>
    </sheetView>
  </sheetViews>
  <sheetFormatPr defaultColWidth="9.109375" defaultRowHeight="13.2" x14ac:dyDescent="0.25"/>
  <cols>
    <col min="1" max="1" width="6.109375" style="7" bestFit="1" customWidth="1"/>
    <col min="2" max="2" width="41.109375" style="11" customWidth="1"/>
    <col min="3" max="5" width="9.33203125" style="7" bestFit="1" customWidth="1"/>
    <col min="6" max="8" width="10.33203125" style="7" bestFit="1" customWidth="1"/>
    <col min="9" max="9" width="7" style="7" bestFit="1" customWidth="1"/>
    <col min="10" max="10" width="10.33203125" style="7" bestFit="1" customWidth="1"/>
    <col min="11" max="16" width="7" style="7" bestFit="1" customWidth="1"/>
    <col min="17" max="17" width="12.88671875" style="7" customWidth="1"/>
    <col min="18" max="18" width="11.33203125" style="7" customWidth="1"/>
    <col min="19" max="16384" width="9.109375" style="7"/>
  </cols>
  <sheetData>
    <row r="1" spans="1:20" ht="17.399999999999999" customHeight="1" x14ac:dyDescent="0.25">
      <c r="B1" s="7"/>
      <c r="D1" s="11"/>
      <c r="I1" s="150" t="s">
        <v>343</v>
      </c>
      <c r="J1" s="150"/>
      <c r="K1" s="150"/>
      <c r="L1" s="150"/>
      <c r="M1" s="150"/>
      <c r="N1" s="150"/>
      <c r="O1" s="150"/>
      <c r="P1" s="150"/>
      <c r="Q1" s="150"/>
      <c r="R1" s="150"/>
      <c r="S1" s="6"/>
    </row>
    <row r="2" spans="1:20" ht="17.399999999999999" customHeight="1" x14ac:dyDescent="0.25">
      <c r="B2" s="7"/>
      <c r="D2" s="11"/>
      <c r="I2" s="150" t="s">
        <v>263</v>
      </c>
      <c r="J2" s="150"/>
      <c r="K2" s="150"/>
      <c r="L2" s="150"/>
      <c r="M2" s="150"/>
      <c r="N2" s="150"/>
      <c r="O2" s="150"/>
      <c r="P2" s="150"/>
      <c r="Q2" s="150"/>
      <c r="R2" s="150"/>
      <c r="S2" s="17"/>
    </row>
    <row r="3" spans="1:20" ht="17.399999999999999" customHeight="1" x14ac:dyDescent="0.25">
      <c r="B3" s="7"/>
      <c r="D3" s="11"/>
      <c r="I3" s="150" t="s">
        <v>344</v>
      </c>
      <c r="J3" s="150"/>
      <c r="K3" s="150"/>
      <c r="L3" s="150"/>
      <c r="M3" s="150"/>
      <c r="N3" s="150"/>
      <c r="O3" s="150"/>
      <c r="P3" s="150"/>
      <c r="Q3" s="150"/>
      <c r="R3" s="150"/>
      <c r="S3" s="17"/>
    </row>
    <row r="4" spans="1:20" ht="25.5" customHeight="1" x14ac:dyDescent="0.25">
      <c r="B4" s="7"/>
      <c r="D4" s="11"/>
      <c r="I4" s="8"/>
      <c r="J4" s="8"/>
      <c r="K4" s="8"/>
      <c r="L4" s="8"/>
      <c r="M4" s="8"/>
      <c r="N4" s="8"/>
      <c r="O4" s="8"/>
      <c r="P4" s="8"/>
      <c r="Q4" s="8"/>
      <c r="R4" s="8"/>
      <c r="S4" s="17"/>
      <c r="T4" s="17"/>
    </row>
    <row r="5" spans="1:20" x14ac:dyDescent="0.25">
      <c r="I5" s="46"/>
      <c r="J5" s="8"/>
      <c r="K5" s="8"/>
      <c r="L5" s="8"/>
      <c r="M5" s="8"/>
      <c r="N5" s="8"/>
      <c r="O5" s="8"/>
      <c r="P5" s="8"/>
      <c r="Q5" s="8"/>
      <c r="R5" s="8"/>
      <c r="T5" s="17"/>
    </row>
    <row r="6" spans="1:20" ht="9" customHeight="1" x14ac:dyDescent="0.25">
      <c r="I6" s="46"/>
      <c r="J6" s="46"/>
      <c r="K6" s="46"/>
      <c r="L6" s="46"/>
      <c r="M6" s="46"/>
      <c r="N6" s="46"/>
      <c r="O6" s="46"/>
      <c r="P6" s="151"/>
      <c r="Q6" s="151"/>
      <c r="R6" s="151"/>
    </row>
    <row r="7" spans="1:20" ht="18.75" customHeight="1" x14ac:dyDescent="0.25">
      <c r="A7" s="53"/>
      <c r="B7" s="154" t="s">
        <v>264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54"/>
    </row>
    <row r="8" spans="1:20" ht="13.8" x14ac:dyDescent="0.25">
      <c r="B8" s="22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20" ht="25.5" customHeight="1" x14ac:dyDescent="0.25">
      <c r="A9" s="126" t="s">
        <v>345</v>
      </c>
      <c r="B9" s="157" t="s">
        <v>2</v>
      </c>
      <c r="C9" s="128" t="s">
        <v>265</v>
      </c>
      <c r="D9" s="128"/>
      <c r="E9" s="128"/>
      <c r="F9" s="128"/>
      <c r="G9" s="128"/>
      <c r="H9" s="128"/>
      <c r="I9" s="128"/>
      <c r="J9" s="128"/>
      <c r="K9" s="128" t="s">
        <v>266</v>
      </c>
      <c r="L9" s="128"/>
      <c r="M9" s="128"/>
      <c r="N9" s="128"/>
      <c r="O9" s="128"/>
      <c r="P9" s="128"/>
      <c r="Q9" s="128"/>
      <c r="R9" s="128"/>
    </row>
    <row r="10" spans="1:20" ht="19.8" customHeight="1" x14ac:dyDescent="0.25">
      <c r="A10" s="156"/>
      <c r="B10" s="157"/>
      <c r="C10" s="45" t="s">
        <v>267</v>
      </c>
      <c r="D10" s="45" t="s">
        <v>268</v>
      </c>
      <c r="E10" s="45" t="s">
        <v>269</v>
      </c>
      <c r="F10" s="45" t="s">
        <v>270</v>
      </c>
      <c r="G10" s="45" t="s">
        <v>271</v>
      </c>
      <c r="H10" s="45" t="s">
        <v>272</v>
      </c>
      <c r="I10" s="45" t="s">
        <v>273</v>
      </c>
      <c r="J10" s="45" t="s">
        <v>3</v>
      </c>
      <c r="K10" s="45" t="s">
        <v>267</v>
      </c>
      <c r="L10" s="45" t="s">
        <v>268</v>
      </c>
      <c r="M10" s="45" t="s">
        <v>269</v>
      </c>
      <c r="N10" s="45" t="s">
        <v>270</v>
      </c>
      <c r="O10" s="45" t="s">
        <v>271</v>
      </c>
      <c r="P10" s="45" t="s">
        <v>272</v>
      </c>
      <c r="Q10" s="45" t="s">
        <v>273</v>
      </c>
      <c r="R10" s="45" t="s">
        <v>3</v>
      </c>
    </row>
    <row r="11" spans="1:20" ht="21.6" customHeight="1" x14ac:dyDescent="0.25">
      <c r="A11" s="127"/>
      <c r="B11" s="157"/>
      <c r="C11" s="23" t="s">
        <v>5</v>
      </c>
      <c r="D11" s="23" t="s">
        <v>5</v>
      </c>
      <c r="E11" s="23" t="s">
        <v>5</v>
      </c>
      <c r="F11" s="45" t="s">
        <v>5</v>
      </c>
      <c r="G11" s="45" t="s">
        <v>5</v>
      </c>
      <c r="H11" s="45" t="s">
        <v>5</v>
      </c>
      <c r="I11" s="45" t="s">
        <v>5</v>
      </c>
      <c r="J11" s="45" t="s">
        <v>5</v>
      </c>
      <c r="K11" s="23" t="s">
        <v>335</v>
      </c>
      <c r="L11" s="23" t="s">
        <v>335</v>
      </c>
      <c r="M11" s="23" t="s">
        <v>335</v>
      </c>
      <c r="N11" s="23" t="s">
        <v>335</v>
      </c>
      <c r="O11" s="23" t="s">
        <v>274</v>
      </c>
      <c r="P11" s="45" t="s">
        <v>335</v>
      </c>
      <c r="Q11" s="45" t="s">
        <v>335</v>
      </c>
      <c r="R11" s="45" t="s">
        <v>335</v>
      </c>
    </row>
    <row r="12" spans="1:20" ht="62.25" customHeight="1" x14ac:dyDescent="0.25">
      <c r="A12" s="45"/>
      <c r="B12" s="24" t="s">
        <v>275</v>
      </c>
      <c r="C12" s="25">
        <f t="shared" ref="C12:R12" si="0">SUM(C13,C19,C23,C28,C34,C44)</f>
        <v>6167.47</v>
      </c>
      <c r="D12" s="25">
        <f t="shared" si="0"/>
        <v>8789.27</v>
      </c>
      <c r="E12" s="25">
        <f t="shared" si="0"/>
        <v>8787.68</v>
      </c>
      <c r="F12" s="26">
        <f t="shared" si="0"/>
        <v>20220.099999999999</v>
      </c>
      <c r="G12" s="26">
        <f t="shared" si="0"/>
        <v>20232.289999999997</v>
      </c>
      <c r="H12" s="26">
        <f t="shared" si="0"/>
        <v>20234.380000000005</v>
      </c>
      <c r="I12" s="26">
        <f t="shared" si="0"/>
        <v>0</v>
      </c>
      <c r="J12" s="26">
        <f t="shared" si="0"/>
        <v>84431.19</v>
      </c>
      <c r="K12" s="27">
        <f t="shared" si="0"/>
        <v>387</v>
      </c>
      <c r="L12" s="27">
        <f t="shared" si="0"/>
        <v>509</v>
      </c>
      <c r="M12" s="27">
        <f t="shared" si="0"/>
        <v>437</v>
      </c>
      <c r="N12" s="27">
        <f t="shared" si="0"/>
        <v>1030</v>
      </c>
      <c r="O12" s="27">
        <f t="shared" si="0"/>
        <v>1139</v>
      </c>
      <c r="P12" s="28">
        <f t="shared" si="0"/>
        <v>1250</v>
      </c>
      <c r="Q12" s="28">
        <f t="shared" si="0"/>
        <v>0</v>
      </c>
      <c r="R12" s="28">
        <f t="shared" si="0"/>
        <v>4752</v>
      </c>
    </row>
    <row r="13" spans="1:20" ht="18.75" customHeight="1" x14ac:dyDescent="0.25">
      <c r="A13" s="45"/>
      <c r="B13" s="72" t="s">
        <v>402</v>
      </c>
      <c r="C13" s="25">
        <f t="shared" ref="C13:I13" si="1">IF(COUNTIF(C14:C18,"&lt;&gt;x")&gt;0,SUM(C14:C18),"x")</f>
        <v>6167.47</v>
      </c>
      <c r="D13" s="25">
        <f t="shared" si="1"/>
        <v>0</v>
      </c>
      <c r="E13" s="25" t="str">
        <f t="shared" si="1"/>
        <v>x</v>
      </c>
      <c r="F13" s="25" t="str">
        <f t="shared" si="1"/>
        <v>x</v>
      </c>
      <c r="G13" s="25" t="str">
        <f t="shared" si="1"/>
        <v>x</v>
      </c>
      <c r="H13" s="25" t="str">
        <f t="shared" si="1"/>
        <v>x</v>
      </c>
      <c r="I13" s="25" t="str">
        <f t="shared" si="1"/>
        <v>x</v>
      </c>
      <c r="J13" s="26">
        <f>SUM(J14:J18)</f>
        <v>6167.47</v>
      </c>
      <c r="K13" s="27">
        <f t="shared" ref="K13:Q13" si="2">IF(COUNTIF(K14:K18,"&lt;&gt;x")&gt;0,SUM(K14:K18),"x")</f>
        <v>387</v>
      </c>
      <c r="L13" s="27">
        <f t="shared" si="2"/>
        <v>0</v>
      </c>
      <c r="M13" s="27" t="str">
        <f t="shared" si="2"/>
        <v>x</v>
      </c>
      <c r="N13" s="27" t="str">
        <f t="shared" si="2"/>
        <v>x</v>
      </c>
      <c r="O13" s="27" t="str">
        <f t="shared" si="2"/>
        <v>x</v>
      </c>
      <c r="P13" s="27" t="str">
        <f t="shared" si="2"/>
        <v>x</v>
      </c>
      <c r="Q13" s="27" t="str">
        <f t="shared" si="2"/>
        <v>x</v>
      </c>
      <c r="R13" s="28">
        <f>SUM(R14:R18)</f>
        <v>387</v>
      </c>
    </row>
    <row r="14" spans="1:20" ht="18" customHeight="1" x14ac:dyDescent="0.25">
      <c r="A14" s="45">
        <v>1</v>
      </c>
      <c r="B14" s="72" t="s">
        <v>453</v>
      </c>
      <c r="C14" s="25">
        <v>1209.4000000000001</v>
      </c>
      <c r="D14" s="25">
        <v>0</v>
      </c>
      <c r="E14" s="25" t="s">
        <v>276</v>
      </c>
      <c r="F14" s="26" t="s">
        <v>276</v>
      </c>
      <c r="G14" s="26" t="s">
        <v>276</v>
      </c>
      <c r="H14" s="26" t="s">
        <v>276</v>
      </c>
      <c r="I14" s="26" t="s">
        <v>276</v>
      </c>
      <c r="J14" s="26">
        <f>SUM(C14:I14)</f>
        <v>1209.4000000000001</v>
      </c>
      <c r="K14" s="27">
        <v>79</v>
      </c>
      <c r="L14" s="27">
        <v>0</v>
      </c>
      <c r="M14" s="27" t="s">
        <v>276</v>
      </c>
      <c r="N14" s="27" t="s">
        <v>276</v>
      </c>
      <c r="O14" s="27" t="s">
        <v>276</v>
      </c>
      <c r="P14" s="28" t="s">
        <v>276</v>
      </c>
      <c r="Q14" s="28" t="s">
        <v>276</v>
      </c>
      <c r="R14" s="28">
        <f>SUM(K14:Q14)</f>
        <v>79</v>
      </c>
    </row>
    <row r="15" spans="1:20" ht="18" customHeight="1" x14ac:dyDescent="0.25">
      <c r="A15" s="45">
        <v>2</v>
      </c>
      <c r="B15" s="72" t="s">
        <v>454</v>
      </c>
      <c r="C15" s="25">
        <v>2200.84</v>
      </c>
      <c r="D15" s="25">
        <v>0</v>
      </c>
      <c r="E15" s="25" t="s">
        <v>276</v>
      </c>
      <c r="F15" s="26" t="s">
        <v>276</v>
      </c>
      <c r="G15" s="26" t="s">
        <v>276</v>
      </c>
      <c r="H15" s="26" t="s">
        <v>276</v>
      </c>
      <c r="I15" s="26" t="s">
        <v>276</v>
      </c>
      <c r="J15" s="26">
        <f>SUM(C15:I15)</f>
        <v>2200.84</v>
      </c>
      <c r="K15" s="27">
        <v>135</v>
      </c>
      <c r="L15" s="27">
        <v>0</v>
      </c>
      <c r="M15" s="27" t="s">
        <v>276</v>
      </c>
      <c r="N15" s="27" t="s">
        <v>276</v>
      </c>
      <c r="O15" s="27" t="s">
        <v>276</v>
      </c>
      <c r="P15" s="28" t="s">
        <v>276</v>
      </c>
      <c r="Q15" s="28" t="s">
        <v>276</v>
      </c>
      <c r="R15" s="28">
        <f>SUM(K15:Q15)</f>
        <v>135</v>
      </c>
    </row>
    <row r="16" spans="1:20" ht="18" customHeight="1" x14ac:dyDescent="0.25">
      <c r="A16" s="45">
        <v>3</v>
      </c>
      <c r="B16" s="72" t="s">
        <v>542</v>
      </c>
      <c r="C16" s="25">
        <v>810.83</v>
      </c>
      <c r="D16" s="25">
        <v>0</v>
      </c>
      <c r="E16" s="25" t="s">
        <v>276</v>
      </c>
      <c r="F16" s="26" t="s">
        <v>276</v>
      </c>
      <c r="G16" s="26" t="s">
        <v>276</v>
      </c>
      <c r="H16" s="26" t="s">
        <v>276</v>
      </c>
      <c r="I16" s="26" t="s">
        <v>276</v>
      </c>
      <c r="J16" s="26">
        <f>SUM(C16:I16)</f>
        <v>810.83</v>
      </c>
      <c r="K16" s="27">
        <v>62</v>
      </c>
      <c r="L16" s="27">
        <v>0</v>
      </c>
      <c r="M16" s="27" t="s">
        <v>276</v>
      </c>
      <c r="N16" s="27" t="s">
        <v>276</v>
      </c>
      <c r="O16" s="27" t="s">
        <v>276</v>
      </c>
      <c r="P16" s="28" t="s">
        <v>276</v>
      </c>
      <c r="Q16" s="28" t="s">
        <v>276</v>
      </c>
      <c r="R16" s="28">
        <f>SUM(K16:Q16)</f>
        <v>62</v>
      </c>
    </row>
    <row r="17" spans="1:18" ht="18" customHeight="1" x14ac:dyDescent="0.25">
      <c r="A17" s="45">
        <v>4</v>
      </c>
      <c r="B17" s="72" t="s">
        <v>390</v>
      </c>
      <c r="C17" s="25">
        <v>544.9</v>
      </c>
      <c r="D17" s="25">
        <v>0</v>
      </c>
      <c r="E17" s="25" t="s">
        <v>276</v>
      </c>
      <c r="F17" s="26" t="s">
        <v>276</v>
      </c>
      <c r="G17" s="26" t="s">
        <v>276</v>
      </c>
      <c r="H17" s="26" t="s">
        <v>276</v>
      </c>
      <c r="I17" s="26" t="s">
        <v>276</v>
      </c>
      <c r="J17" s="26">
        <f>SUM(C17:I17)</f>
        <v>544.9</v>
      </c>
      <c r="K17" s="27">
        <v>36</v>
      </c>
      <c r="L17" s="27">
        <v>0</v>
      </c>
      <c r="M17" s="27" t="s">
        <v>276</v>
      </c>
      <c r="N17" s="27" t="s">
        <v>276</v>
      </c>
      <c r="O17" s="27" t="s">
        <v>276</v>
      </c>
      <c r="P17" s="28" t="s">
        <v>276</v>
      </c>
      <c r="Q17" s="28" t="s">
        <v>276</v>
      </c>
      <c r="R17" s="28">
        <f>SUM(K17:Q17)</f>
        <v>36</v>
      </c>
    </row>
    <row r="18" spans="1:18" ht="18" customHeight="1" x14ac:dyDescent="0.25">
      <c r="A18" s="45">
        <v>5</v>
      </c>
      <c r="B18" s="72" t="s">
        <v>401</v>
      </c>
      <c r="C18" s="25">
        <v>1401.5</v>
      </c>
      <c r="D18" s="25">
        <v>0</v>
      </c>
      <c r="E18" s="25" t="s">
        <v>276</v>
      </c>
      <c r="F18" s="26" t="s">
        <v>276</v>
      </c>
      <c r="G18" s="26" t="s">
        <v>276</v>
      </c>
      <c r="H18" s="26" t="s">
        <v>276</v>
      </c>
      <c r="I18" s="26" t="s">
        <v>276</v>
      </c>
      <c r="J18" s="26">
        <f>SUM(C18:I18)</f>
        <v>1401.5</v>
      </c>
      <c r="K18" s="27">
        <v>75</v>
      </c>
      <c r="L18" s="27">
        <v>0</v>
      </c>
      <c r="M18" s="27" t="s">
        <v>276</v>
      </c>
      <c r="N18" s="27" t="s">
        <v>276</v>
      </c>
      <c r="O18" s="27" t="s">
        <v>276</v>
      </c>
      <c r="P18" s="28" t="s">
        <v>276</v>
      </c>
      <c r="Q18" s="28" t="s">
        <v>276</v>
      </c>
      <c r="R18" s="28">
        <f>SUM(K18:Q18)</f>
        <v>75</v>
      </c>
    </row>
    <row r="19" spans="1:18" ht="18" customHeight="1" x14ac:dyDescent="0.25">
      <c r="A19" s="45"/>
      <c r="B19" s="72" t="s">
        <v>403</v>
      </c>
      <c r="C19" s="25" t="str">
        <f t="shared" ref="C19:I19" si="3">IF(COUNTIF(C20:C22,"&lt;&gt;x")&gt;0,SUM(C20:C22),"x")</f>
        <v>x</v>
      </c>
      <c r="D19" s="25">
        <f t="shared" si="3"/>
        <v>8789.27</v>
      </c>
      <c r="E19" s="25">
        <f t="shared" si="3"/>
        <v>0</v>
      </c>
      <c r="F19" s="25" t="str">
        <f t="shared" si="3"/>
        <v>x</v>
      </c>
      <c r="G19" s="25" t="str">
        <f t="shared" si="3"/>
        <v>x</v>
      </c>
      <c r="H19" s="25" t="str">
        <f t="shared" si="3"/>
        <v>x</v>
      </c>
      <c r="I19" s="25" t="str">
        <f t="shared" si="3"/>
        <v>x</v>
      </c>
      <c r="J19" s="26">
        <f>SUM(J20:J22)</f>
        <v>8789.27</v>
      </c>
      <c r="K19" s="27" t="str">
        <f t="shared" ref="K19:Q19" si="4">IF(COUNTIF(K20:K22,"&lt;&gt;x")&gt;0,SUM(K20:K22),"x")</f>
        <v>x</v>
      </c>
      <c r="L19" s="27">
        <f t="shared" si="4"/>
        <v>509</v>
      </c>
      <c r="M19" s="27">
        <f t="shared" si="4"/>
        <v>0</v>
      </c>
      <c r="N19" s="27" t="str">
        <f t="shared" si="4"/>
        <v>x</v>
      </c>
      <c r="O19" s="27" t="str">
        <f t="shared" si="4"/>
        <v>x</v>
      </c>
      <c r="P19" s="27" t="str">
        <f t="shared" si="4"/>
        <v>x</v>
      </c>
      <c r="Q19" s="27" t="str">
        <f t="shared" si="4"/>
        <v>x</v>
      </c>
      <c r="R19" s="28">
        <f>SUM(R20:R22)</f>
        <v>509</v>
      </c>
    </row>
    <row r="20" spans="1:18" ht="18" customHeight="1" x14ac:dyDescent="0.25">
      <c r="A20" s="45">
        <v>1</v>
      </c>
      <c r="B20" s="72" t="s">
        <v>387</v>
      </c>
      <c r="C20" s="25" t="s">
        <v>276</v>
      </c>
      <c r="D20" s="25">
        <v>948.7</v>
      </c>
      <c r="E20" s="25">
        <v>0</v>
      </c>
      <c r="F20" s="26" t="s">
        <v>276</v>
      </c>
      <c r="G20" s="26" t="s">
        <v>276</v>
      </c>
      <c r="H20" s="26" t="s">
        <v>276</v>
      </c>
      <c r="I20" s="26" t="s">
        <v>276</v>
      </c>
      <c r="J20" s="26">
        <f>SUM(C20:I20)</f>
        <v>948.7</v>
      </c>
      <c r="K20" s="27" t="s">
        <v>276</v>
      </c>
      <c r="L20" s="27">
        <v>81</v>
      </c>
      <c r="M20" s="27">
        <v>0</v>
      </c>
      <c r="N20" s="27" t="s">
        <v>276</v>
      </c>
      <c r="O20" s="27" t="s">
        <v>276</v>
      </c>
      <c r="P20" s="28" t="s">
        <v>276</v>
      </c>
      <c r="Q20" s="28" t="s">
        <v>276</v>
      </c>
      <c r="R20" s="28">
        <f>SUM(K20:Q20)</f>
        <v>81</v>
      </c>
    </row>
    <row r="21" spans="1:18" ht="18" customHeight="1" x14ac:dyDescent="0.25">
      <c r="A21" s="45">
        <v>2</v>
      </c>
      <c r="B21" s="72" t="s">
        <v>392</v>
      </c>
      <c r="C21" s="25" t="s">
        <v>276</v>
      </c>
      <c r="D21" s="25">
        <v>4408.6000000000004</v>
      </c>
      <c r="E21" s="25">
        <v>0</v>
      </c>
      <c r="F21" s="26" t="s">
        <v>276</v>
      </c>
      <c r="G21" s="26" t="s">
        <v>276</v>
      </c>
      <c r="H21" s="26" t="s">
        <v>276</v>
      </c>
      <c r="I21" s="26" t="s">
        <v>276</v>
      </c>
      <c r="J21" s="26">
        <f>SUM(C21:I21)</f>
        <v>4408.6000000000004</v>
      </c>
      <c r="K21" s="27" t="s">
        <v>276</v>
      </c>
      <c r="L21" s="27">
        <v>182</v>
      </c>
      <c r="M21" s="27">
        <v>0</v>
      </c>
      <c r="N21" s="27" t="s">
        <v>276</v>
      </c>
      <c r="O21" s="27" t="s">
        <v>276</v>
      </c>
      <c r="P21" s="28" t="s">
        <v>276</v>
      </c>
      <c r="Q21" s="28" t="s">
        <v>276</v>
      </c>
      <c r="R21" s="28">
        <f>SUM(K21:Q21)</f>
        <v>182</v>
      </c>
    </row>
    <row r="22" spans="1:18" ht="18" customHeight="1" x14ac:dyDescent="0.25">
      <c r="A22" s="45">
        <v>3</v>
      </c>
      <c r="B22" s="72" t="s">
        <v>394</v>
      </c>
      <c r="C22" s="25" t="s">
        <v>276</v>
      </c>
      <c r="D22" s="25">
        <v>3431.97</v>
      </c>
      <c r="E22" s="25">
        <v>0</v>
      </c>
      <c r="F22" s="26" t="s">
        <v>276</v>
      </c>
      <c r="G22" s="26" t="s">
        <v>276</v>
      </c>
      <c r="H22" s="26" t="s">
        <v>276</v>
      </c>
      <c r="I22" s="26" t="s">
        <v>276</v>
      </c>
      <c r="J22" s="26">
        <f>SUM(C22:I22)</f>
        <v>3431.97</v>
      </c>
      <c r="K22" s="27" t="s">
        <v>276</v>
      </c>
      <c r="L22" s="27">
        <v>246</v>
      </c>
      <c r="M22" s="27">
        <v>0</v>
      </c>
      <c r="N22" s="27" t="s">
        <v>276</v>
      </c>
      <c r="O22" s="27" t="s">
        <v>276</v>
      </c>
      <c r="P22" s="28" t="s">
        <v>276</v>
      </c>
      <c r="Q22" s="28" t="s">
        <v>276</v>
      </c>
      <c r="R22" s="28">
        <f>SUM(K22:Q22)</f>
        <v>246</v>
      </c>
    </row>
    <row r="23" spans="1:18" ht="18.75" customHeight="1" x14ac:dyDescent="0.25">
      <c r="A23" s="45"/>
      <c r="B23" s="72" t="s">
        <v>404</v>
      </c>
      <c r="C23" s="25" t="str">
        <f t="shared" ref="C23:I23" si="5">IF(COUNTIF(C24:C27,"&lt;&gt;x")&gt;0,SUM(C24:C27),"x")</f>
        <v>x</v>
      </c>
      <c r="D23" s="25" t="str">
        <f t="shared" si="5"/>
        <v>x</v>
      </c>
      <c r="E23" s="25">
        <f t="shared" si="5"/>
        <v>8787.68</v>
      </c>
      <c r="F23" s="25">
        <f t="shared" si="5"/>
        <v>0</v>
      </c>
      <c r="G23" s="25" t="str">
        <f t="shared" si="5"/>
        <v>x</v>
      </c>
      <c r="H23" s="25" t="str">
        <f t="shared" si="5"/>
        <v>x</v>
      </c>
      <c r="I23" s="25" t="str">
        <f t="shared" si="5"/>
        <v>x</v>
      </c>
      <c r="J23" s="26">
        <f>SUM(J24:J27)</f>
        <v>8787.68</v>
      </c>
      <c r="K23" s="27" t="str">
        <f t="shared" ref="K23:Q23" si="6">IF(COUNTIF(K24:K27,"&lt;&gt;x")&gt;0,SUM(K24:K27),"x")</f>
        <v>x</v>
      </c>
      <c r="L23" s="27" t="str">
        <f t="shared" si="6"/>
        <v>x</v>
      </c>
      <c r="M23" s="27">
        <f t="shared" si="6"/>
        <v>437</v>
      </c>
      <c r="N23" s="27">
        <f t="shared" si="6"/>
        <v>0</v>
      </c>
      <c r="O23" s="27" t="str">
        <f t="shared" si="6"/>
        <v>x</v>
      </c>
      <c r="P23" s="27" t="str">
        <f t="shared" si="6"/>
        <v>x</v>
      </c>
      <c r="Q23" s="27" t="str">
        <f t="shared" si="6"/>
        <v>x</v>
      </c>
      <c r="R23" s="28">
        <f>SUM(R24:R27)</f>
        <v>437</v>
      </c>
    </row>
    <row r="24" spans="1:18" ht="17.399999999999999" customHeight="1" x14ac:dyDescent="0.25">
      <c r="A24" s="45">
        <v>1</v>
      </c>
      <c r="B24" s="72" t="s">
        <v>457</v>
      </c>
      <c r="C24" s="25" t="s">
        <v>276</v>
      </c>
      <c r="D24" s="25" t="s">
        <v>276</v>
      </c>
      <c r="E24" s="25">
        <v>2327.1799999999998</v>
      </c>
      <c r="F24" s="26">
        <v>0</v>
      </c>
      <c r="G24" s="26" t="s">
        <v>276</v>
      </c>
      <c r="H24" s="26" t="s">
        <v>276</v>
      </c>
      <c r="I24" s="26" t="s">
        <v>276</v>
      </c>
      <c r="J24" s="26">
        <f>SUM(C24:I24)</f>
        <v>2327.1799999999998</v>
      </c>
      <c r="K24" s="27" t="s">
        <v>276</v>
      </c>
      <c r="L24" s="27" t="s">
        <v>276</v>
      </c>
      <c r="M24" s="27">
        <v>151</v>
      </c>
      <c r="N24" s="27">
        <v>0</v>
      </c>
      <c r="O24" s="27" t="s">
        <v>276</v>
      </c>
      <c r="P24" s="28" t="s">
        <v>276</v>
      </c>
      <c r="Q24" s="28" t="s">
        <v>276</v>
      </c>
      <c r="R24" s="28">
        <f>SUM(K24:Q24)</f>
        <v>151</v>
      </c>
    </row>
    <row r="25" spans="1:18" ht="23.4" customHeight="1" x14ac:dyDescent="0.25">
      <c r="A25" s="45">
        <v>2</v>
      </c>
      <c r="B25" s="72" t="s">
        <v>392</v>
      </c>
      <c r="C25" s="25" t="s">
        <v>276</v>
      </c>
      <c r="D25" s="25" t="s">
        <v>276</v>
      </c>
      <c r="E25" s="25">
        <v>4115</v>
      </c>
      <c r="F25" s="26">
        <v>0</v>
      </c>
      <c r="G25" s="26" t="s">
        <v>276</v>
      </c>
      <c r="H25" s="26" t="s">
        <v>276</v>
      </c>
      <c r="I25" s="26" t="s">
        <v>276</v>
      </c>
      <c r="J25" s="26">
        <f>SUM(C25:I25)</f>
        <v>4115</v>
      </c>
      <c r="K25" s="27" t="s">
        <v>276</v>
      </c>
      <c r="L25" s="27" t="s">
        <v>276</v>
      </c>
      <c r="M25" s="27">
        <v>204</v>
      </c>
      <c r="N25" s="27">
        <v>0</v>
      </c>
      <c r="O25" s="27" t="s">
        <v>276</v>
      </c>
      <c r="P25" s="28" t="s">
        <v>276</v>
      </c>
      <c r="Q25" s="28" t="s">
        <v>276</v>
      </c>
      <c r="R25" s="28">
        <f>SUM(K25:Q25)</f>
        <v>204</v>
      </c>
    </row>
    <row r="26" spans="1:18" ht="23.4" customHeight="1" x14ac:dyDescent="0.25">
      <c r="A26" s="45">
        <v>3</v>
      </c>
      <c r="B26" s="72" t="s">
        <v>398</v>
      </c>
      <c r="C26" s="25" t="s">
        <v>276</v>
      </c>
      <c r="D26" s="25" t="s">
        <v>276</v>
      </c>
      <c r="E26" s="25">
        <v>2107.3000000000002</v>
      </c>
      <c r="F26" s="26">
        <v>0</v>
      </c>
      <c r="G26" s="26" t="s">
        <v>276</v>
      </c>
      <c r="H26" s="26" t="s">
        <v>276</v>
      </c>
      <c r="I26" s="26" t="s">
        <v>276</v>
      </c>
      <c r="J26" s="26">
        <f>SUM(C26:I26)</f>
        <v>2107.3000000000002</v>
      </c>
      <c r="K26" s="27" t="s">
        <v>276</v>
      </c>
      <c r="L26" s="27" t="s">
        <v>276</v>
      </c>
      <c r="M26" s="27">
        <v>76</v>
      </c>
      <c r="N26" s="27">
        <v>0</v>
      </c>
      <c r="O26" s="27" t="s">
        <v>276</v>
      </c>
      <c r="P26" s="28" t="s">
        <v>276</v>
      </c>
      <c r="Q26" s="28" t="s">
        <v>276</v>
      </c>
      <c r="R26" s="28">
        <f>SUM(K26:Q26)</f>
        <v>76</v>
      </c>
    </row>
    <row r="27" spans="1:18" ht="23.4" customHeight="1" x14ac:dyDescent="0.25">
      <c r="A27" s="45">
        <v>4</v>
      </c>
      <c r="B27" s="72" t="s">
        <v>400</v>
      </c>
      <c r="C27" s="25" t="s">
        <v>276</v>
      </c>
      <c r="D27" s="25" t="s">
        <v>276</v>
      </c>
      <c r="E27" s="25">
        <v>238.2</v>
      </c>
      <c r="F27" s="26">
        <v>0</v>
      </c>
      <c r="G27" s="26" t="s">
        <v>276</v>
      </c>
      <c r="H27" s="26" t="s">
        <v>276</v>
      </c>
      <c r="I27" s="26" t="s">
        <v>276</v>
      </c>
      <c r="J27" s="26">
        <f>SUM(C27:I27)</f>
        <v>238.2</v>
      </c>
      <c r="K27" s="27" t="s">
        <v>276</v>
      </c>
      <c r="L27" s="27" t="s">
        <v>276</v>
      </c>
      <c r="M27" s="27">
        <v>6</v>
      </c>
      <c r="N27" s="27">
        <v>0</v>
      </c>
      <c r="O27" s="27" t="s">
        <v>276</v>
      </c>
      <c r="P27" s="28" t="s">
        <v>276</v>
      </c>
      <c r="Q27" s="28" t="s">
        <v>276</v>
      </c>
      <c r="R27" s="28">
        <f>SUM(K27:Q27)</f>
        <v>6</v>
      </c>
    </row>
    <row r="28" spans="1:18" ht="23.4" customHeight="1" x14ac:dyDescent="0.25">
      <c r="A28" s="45"/>
      <c r="B28" s="72" t="s">
        <v>405</v>
      </c>
      <c r="C28" s="25" t="str">
        <f t="shared" ref="C28:I28" si="7">IF(COUNTIF(C29:C33,"&lt;&gt;x")&gt;0,SUM(C29:C33),"x")</f>
        <v>x</v>
      </c>
      <c r="D28" s="25" t="str">
        <f t="shared" si="7"/>
        <v>x</v>
      </c>
      <c r="E28" s="25" t="str">
        <f t="shared" si="7"/>
        <v>x</v>
      </c>
      <c r="F28" s="25">
        <f t="shared" si="7"/>
        <v>20220.099999999999</v>
      </c>
      <c r="G28" s="25">
        <f t="shared" si="7"/>
        <v>0</v>
      </c>
      <c r="H28" s="25" t="str">
        <f t="shared" si="7"/>
        <v>x</v>
      </c>
      <c r="I28" s="25" t="str">
        <f t="shared" si="7"/>
        <v>x</v>
      </c>
      <c r="J28" s="26">
        <f>SUM(J29:J33)</f>
        <v>20220.099999999999</v>
      </c>
      <c r="K28" s="27" t="str">
        <f t="shared" ref="K28:Q28" si="8">IF(COUNTIF(K29:K33,"&lt;&gt;x")&gt;0,SUM(K29:K33),"x")</f>
        <v>x</v>
      </c>
      <c r="L28" s="27" t="str">
        <f t="shared" si="8"/>
        <v>x</v>
      </c>
      <c r="M28" s="27" t="str">
        <f t="shared" si="8"/>
        <v>x</v>
      </c>
      <c r="N28" s="27">
        <f t="shared" si="8"/>
        <v>1030</v>
      </c>
      <c r="O28" s="27">
        <f t="shared" si="8"/>
        <v>0</v>
      </c>
      <c r="P28" s="27" t="str">
        <f t="shared" si="8"/>
        <v>x</v>
      </c>
      <c r="Q28" s="27" t="str">
        <f t="shared" si="8"/>
        <v>x</v>
      </c>
      <c r="R28" s="28">
        <f>SUM(R29:R33)</f>
        <v>1030</v>
      </c>
    </row>
    <row r="29" spans="1:18" ht="17.399999999999999" customHeight="1" x14ac:dyDescent="0.25">
      <c r="A29" s="45">
        <v>1</v>
      </c>
      <c r="B29" s="72" t="s">
        <v>380</v>
      </c>
      <c r="C29" s="25" t="s">
        <v>276</v>
      </c>
      <c r="D29" s="25" t="s">
        <v>276</v>
      </c>
      <c r="E29" s="25" t="s">
        <v>276</v>
      </c>
      <c r="F29" s="26">
        <v>1210.2</v>
      </c>
      <c r="G29" s="26">
        <v>0</v>
      </c>
      <c r="H29" s="26" t="s">
        <v>276</v>
      </c>
      <c r="I29" s="26" t="s">
        <v>276</v>
      </c>
      <c r="J29" s="26">
        <f>SUM(C29:I29)</f>
        <v>1210.2</v>
      </c>
      <c r="K29" s="27" t="s">
        <v>276</v>
      </c>
      <c r="L29" s="27" t="s">
        <v>276</v>
      </c>
      <c r="M29" s="27" t="s">
        <v>276</v>
      </c>
      <c r="N29" s="27">
        <v>58</v>
      </c>
      <c r="O29" s="27">
        <v>0</v>
      </c>
      <c r="P29" s="28" t="s">
        <v>276</v>
      </c>
      <c r="Q29" s="28" t="s">
        <v>276</v>
      </c>
      <c r="R29" s="28">
        <f>SUM(K29:Q29)</f>
        <v>58</v>
      </c>
    </row>
    <row r="30" spans="1:18" ht="18.75" customHeight="1" x14ac:dyDescent="0.25">
      <c r="A30" s="45">
        <v>2</v>
      </c>
      <c r="B30" s="72" t="s">
        <v>457</v>
      </c>
      <c r="C30" s="25" t="s">
        <v>276</v>
      </c>
      <c r="D30" s="25" t="s">
        <v>276</v>
      </c>
      <c r="E30" s="25" t="s">
        <v>276</v>
      </c>
      <c r="F30" s="26">
        <v>2170.5</v>
      </c>
      <c r="G30" s="26">
        <v>0</v>
      </c>
      <c r="H30" s="26" t="s">
        <v>276</v>
      </c>
      <c r="I30" s="26" t="s">
        <v>276</v>
      </c>
      <c r="J30" s="26">
        <f>SUM(C30:I30)</f>
        <v>2170.5</v>
      </c>
      <c r="K30" s="27" t="s">
        <v>276</v>
      </c>
      <c r="L30" s="27" t="s">
        <v>276</v>
      </c>
      <c r="M30" s="27" t="s">
        <v>276</v>
      </c>
      <c r="N30" s="27">
        <v>161</v>
      </c>
      <c r="O30" s="27">
        <v>0</v>
      </c>
      <c r="P30" s="28" t="s">
        <v>276</v>
      </c>
      <c r="Q30" s="28" t="s">
        <v>276</v>
      </c>
      <c r="R30" s="28">
        <f>SUM(K30:Q30)</f>
        <v>161</v>
      </c>
    </row>
    <row r="31" spans="1:18" ht="25.8" customHeight="1" x14ac:dyDescent="0.25">
      <c r="A31" s="45">
        <v>3</v>
      </c>
      <c r="B31" s="72" t="s">
        <v>390</v>
      </c>
      <c r="C31" s="25" t="s">
        <v>276</v>
      </c>
      <c r="D31" s="25" t="s">
        <v>276</v>
      </c>
      <c r="E31" s="25" t="s">
        <v>276</v>
      </c>
      <c r="F31" s="26">
        <v>2907.7</v>
      </c>
      <c r="G31" s="26">
        <v>0</v>
      </c>
      <c r="H31" s="26" t="s">
        <v>276</v>
      </c>
      <c r="I31" s="26" t="s">
        <v>276</v>
      </c>
      <c r="J31" s="26">
        <f>SUM(C31:I31)</f>
        <v>2907.7</v>
      </c>
      <c r="K31" s="27" t="s">
        <v>276</v>
      </c>
      <c r="L31" s="27" t="s">
        <v>276</v>
      </c>
      <c r="M31" s="27" t="s">
        <v>276</v>
      </c>
      <c r="N31" s="27">
        <v>210</v>
      </c>
      <c r="O31" s="27">
        <v>0</v>
      </c>
      <c r="P31" s="28" t="s">
        <v>276</v>
      </c>
      <c r="Q31" s="28" t="s">
        <v>276</v>
      </c>
      <c r="R31" s="28">
        <f>SUM(K31:Q31)</f>
        <v>210</v>
      </c>
    </row>
    <row r="32" spans="1:18" ht="20.399999999999999" customHeight="1" x14ac:dyDescent="0.25">
      <c r="A32" s="45">
        <v>4</v>
      </c>
      <c r="B32" s="72" t="s">
        <v>392</v>
      </c>
      <c r="C32" s="25" t="s">
        <v>276</v>
      </c>
      <c r="D32" s="25" t="s">
        <v>276</v>
      </c>
      <c r="E32" s="25" t="s">
        <v>276</v>
      </c>
      <c r="F32" s="26">
        <v>6378.3</v>
      </c>
      <c r="G32" s="26">
        <v>0</v>
      </c>
      <c r="H32" s="26" t="s">
        <v>276</v>
      </c>
      <c r="I32" s="26" t="s">
        <v>276</v>
      </c>
      <c r="J32" s="26">
        <f>SUM(C32:I32)</f>
        <v>6378.3</v>
      </c>
      <c r="K32" s="27" t="s">
        <v>276</v>
      </c>
      <c r="L32" s="27" t="s">
        <v>276</v>
      </c>
      <c r="M32" s="27" t="s">
        <v>276</v>
      </c>
      <c r="N32" s="27">
        <v>286</v>
      </c>
      <c r="O32" s="27">
        <v>0</v>
      </c>
      <c r="P32" s="28" t="s">
        <v>276</v>
      </c>
      <c r="Q32" s="28" t="s">
        <v>276</v>
      </c>
      <c r="R32" s="28">
        <f>SUM(K32:Q32)</f>
        <v>286</v>
      </c>
    </row>
    <row r="33" spans="1:18" ht="34.799999999999997" customHeight="1" x14ac:dyDescent="0.25">
      <c r="A33" s="45">
        <v>5</v>
      </c>
      <c r="B33" s="72" t="s">
        <v>396</v>
      </c>
      <c r="C33" s="25" t="s">
        <v>276</v>
      </c>
      <c r="D33" s="25" t="s">
        <v>276</v>
      </c>
      <c r="E33" s="25" t="s">
        <v>276</v>
      </c>
      <c r="F33" s="26">
        <v>7553.4</v>
      </c>
      <c r="G33" s="26">
        <v>0</v>
      </c>
      <c r="H33" s="26" t="s">
        <v>276</v>
      </c>
      <c r="I33" s="26" t="s">
        <v>276</v>
      </c>
      <c r="J33" s="26">
        <f>SUM(C33:I33)</f>
        <v>7553.4</v>
      </c>
      <c r="K33" s="27" t="s">
        <v>276</v>
      </c>
      <c r="L33" s="27" t="s">
        <v>276</v>
      </c>
      <c r="M33" s="27" t="s">
        <v>276</v>
      </c>
      <c r="N33" s="27">
        <v>315</v>
      </c>
      <c r="O33" s="27">
        <v>0</v>
      </c>
      <c r="P33" s="28" t="s">
        <v>276</v>
      </c>
      <c r="Q33" s="28" t="s">
        <v>276</v>
      </c>
      <c r="R33" s="28">
        <f>SUM(K33:Q33)</f>
        <v>315</v>
      </c>
    </row>
    <row r="34" spans="1:18" ht="20.399999999999999" customHeight="1" x14ac:dyDescent="0.25">
      <c r="A34" s="45"/>
      <c r="B34" s="72" t="s">
        <v>406</v>
      </c>
      <c r="C34" s="25" t="str">
        <f t="shared" ref="C34:I34" si="9">IF(COUNTIF(C35:C43,"&lt;&gt;x")&gt;0,SUM(C35:C43),"x")</f>
        <v>x</v>
      </c>
      <c r="D34" s="25" t="str">
        <f t="shared" si="9"/>
        <v>x</v>
      </c>
      <c r="E34" s="25" t="str">
        <f t="shared" si="9"/>
        <v>x</v>
      </c>
      <c r="F34" s="25" t="str">
        <f t="shared" si="9"/>
        <v>x</v>
      </c>
      <c r="G34" s="25">
        <f t="shared" si="9"/>
        <v>20232.289999999997</v>
      </c>
      <c r="H34" s="25">
        <f t="shared" si="9"/>
        <v>0</v>
      </c>
      <c r="I34" s="25" t="str">
        <f t="shared" si="9"/>
        <v>x</v>
      </c>
      <c r="J34" s="26">
        <f>SUM(J35:J43)</f>
        <v>20232.289999999997</v>
      </c>
      <c r="K34" s="27" t="str">
        <f t="shared" ref="K34:Q34" si="10">IF(COUNTIF(K35:K43,"&lt;&gt;x")&gt;0,SUM(K35:K43),"x")</f>
        <v>x</v>
      </c>
      <c r="L34" s="27" t="str">
        <f t="shared" si="10"/>
        <v>x</v>
      </c>
      <c r="M34" s="27" t="str">
        <f t="shared" si="10"/>
        <v>x</v>
      </c>
      <c r="N34" s="27" t="str">
        <f t="shared" si="10"/>
        <v>x</v>
      </c>
      <c r="O34" s="27">
        <f t="shared" si="10"/>
        <v>1139</v>
      </c>
      <c r="P34" s="27">
        <f t="shared" si="10"/>
        <v>0</v>
      </c>
      <c r="Q34" s="27" t="str">
        <f t="shared" si="10"/>
        <v>x</v>
      </c>
      <c r="R34" s="28">
        <f>SUM(R35:R43)</f>
        <v>1139</v>
      </c>
    </row>
    <row r="35" spans="1:18" ht="20.399999999999999" customHeight="1" x14ac:dyDescent="0.25">
      <c r="A35" s="45">
        <v>1</v>
      </c>
      <c r="B35" s="72" t="s">
        <v>381</v>
      </c>
      <c r="C35" s="25" t="s">
        <v>276</v>
      </c>
      <c r="D35" s="25" t="s">
        <v>276</v>
      </c>
      <c r="E35" s="25" t="s">
        <v>276</v>
      </c>
      <c r="F35" s="26" t="s">
        <v>276</v>
      </c>
      <c r="G35" s="26">
        <v>289.8</v>
      </c>
      <c r="H35" s="26">
        <v>0</v>
      </c>
      <c r="I35" s="26" t="s">
        <v>276</v>
      </c>
      <c r="J35" s="26">
        <f t="shared" ref="J35:J43" si="11">SUM(C35:I35)</f>
        <v>289.8</v>
      </c>
      <c r="K35" s="27" t="s">
        <v>276</v>
      </c>
      <c r="L35" s="27" t="s">
        <v>276</v>
      </c>
      <c r="M35" s="27" t="s">
        <v>276</v>
      </c>
      <c r="N35" s="27" t="s">
        <v>276</v>
      </c>
      <c r="O35" s="27">
        <v>22</v>
      </c>
      <c r="P35" s="28">
        <v>0</v>
      </c>
      <c r="Q35" s="28" t="s">
        <v>276</v>
      </c>
      <c r="R35" s="28">
        <f t="shared" ref="R35:R43" si="12">SUM(K35:Q35)</f>
        <v>22</v>
      </c>
    </row>
    <row r="36" spans="1:18" ht="20.399999999999999" customHeight="1" x14ac:dyDescent="0.25">
      <c r="A36" s="45">
        <v>2</v>
      </c>
      <c r="B36" s="72" t="s">
        <v>384</v>
      </c>
      <c r="C36" s="25" t="s">
        <v>276</v>
      </c>
      <c r="D36" s="25" t="s">
        <v>276</v>
      </c>
      <c r="E36" s="25" t="s">
        <v>276</v>
      </c>
      <c r="F36" s="26" t="s">
        <v>276</v>
      </c>
      <c r="G36" s="26">
        <v>3506.28</v>
      </c>
      <c r="H36" s="26">
        <v>0</v>
      </c>
      <c r="I36" s="26" t="s">
        <v>276</v>
      </c>
      <c r="J36" s="26">
        <f t="shared" si="11"/>
        <v>3506.28</v>
      </c>
      <c r="K36" s="27" t="s">
        <v>276</v>
      </c>
      <c r="L36" s="27" t="s">
        <v>276</v>
      </c>
      <c r="M36" s="27" t="s">
        <v>276</v>
      </c>
      <c r="N36" s="27" t="s">
        <v>276</v>
      </c>
      <c r="O36" s="27">
        <v>185</v>
      </c>
      <c r="P36" s="28">
        <v>0</v>
      </c>
      <c r="Q36" s="28" t="s">
        <v>276</v>
      </c>
      <c r="R36" s="28">
        <f t="shared" si="12"/>
        <v>185</v>
      </c>
    </row>
    <row r="37" spans="1:18" ht="20.399999999999999" customHeight="1" x14ac:dyDescent="0.25">
      <c r="A37" s="45">
        <v>3</v>
      </c>
      <c r="B37" s="72" t="s">
        <v>453</v>
      </c>
      <c r="C37" s="25" t="s">
        <v>276</v>
      </c>
      <c r="D37" s="25" t="s">
        <v>276</v>
      </c>
      <c r="E37" s="25" t="s">
        <v>276</v>
      </c>
      <c r="F37" s="26" t="s">
        <v>276</v>
      </c>
      <c r="G37" s="26">
        <v>3102.5</v>
      </c>
      <c r="H37" s="26">
        <v>0</v>
      </c>
      <c r="I37" s="26" t="s">
        <v>276</v>
      </c>
      <c r="J37" s="26">
        <f t="shared" si="11"/>
        <v>3102.5</v>
      </c>
      <c r="K37" s="27" t="s">
        <v>276</v>
      </c>
      <c r="L37" s="27" t="s">
        <v>276</v>
      </c>
      <c r="M37" s="27" t="s">
        <v>276</v>
      </c>
      <c r="N37" s="27" t="s">
        <v>276</v>
      </c>
      <c r="O37" s="27">
        <v>228</v>
      </c>
      <c r="P37" s="28">
        <v>0</v>
      </c>
      <c r="Q37" s="28" t="s">
        <v>276</v>
      </c>
      <c r="R37" s="28">
        <f t="shared" si="12"/>
        <v>228</v>
      </c>
    </row>
    <row r="38" spans="1:18" ht="20.399999999999999" customHeight="1" x14ac:dyDescent="0.25">
      <c r="A38" s="45">
        <v>4</v>
      </c>
      <c r="B38" s="72" t="s">
        <v>386</v>
      </c>
      <c r="C38" s="25" t="s">
        <v>276</v>
      </c>
      <c r="D38" s="25" t="s">
        <v>276</v>
      </c>
      <c r="E38" s="25" t="s">
        <v>276</v>
      </c>
      <c r="F38" s="26" t="s">
        <v>276</v>
      </c>
      <c r="G38" s="26">
        <v>547</v>
      </c>
      <c r="H38" s="26">
        <v>0</v>
      </c>
      <c r="I38" s="26" t="s">
        <v>276</v>
      </c>
      <c r="J38" s="26">
        <f t="shared" si="11"/>
        <v>547</v>
      </c>
      <c r="K38" s="27" t="s">
        <v>276</v>
      </c>
      <c r="L38" s="27" t="s">
        <v>276</v>
      </c>
      <c r="M38" s="27" t="s">
        <v>276</v>
      </c>
      <c r="N38" s="27" t="s">
        <v>276</v>
      </c>
      <c r="O38" s="27">
        <v>15</v>
      </c>
      <c r="P38" s="28">
        <v>0</v>
      </c>
      <c r="Q38" s="28" t="s">
        <v>276</v>
      </c>
      <c r="R38" s="28">
        <f t="shared" si="12"/>
        <v>15</v>
      </c>
    </row>
    <row r="39" spans="1:18" ht="24" customHeight="1" x14ac:dyDescent="0.25">
      <c r="A39" s="45">
        <v>5</v>
      </c>
      <c r="B39" s="72" t="s">
        <v>390</v>
      </c>
      <c r="C39" s="25" t="s">
        <v>276</v>
      </c>
      <c r="D39" s="25" t="s">
        <v>276</v>
      </c>
      <c r="E39" s="25" t="s">
        <v>276</v>
      </c>
      <c r="F39" s="26" t="s">
        <v>276</v>
      </c>
      <c r="G39" s="26">
        <v>1516.3</v>
      </c>
      <c r="H39" s="26">
        <v>0</v>
      </c>
      <c r="I39" s="26" t="s">
        <v>276</v>
      </c>
      <c r="J39" s="26">
        <f t="shared" si="11"/>
        <v>1516.3</v>
      </c>
      <c r="K39" s="27" t="s">
        <v>276</v>
      </c>
      <c r="L39" s="27" t="s">
        <v>276</v>
      </c>
      <c r="M39" s="27" t="s">
        <v>276</v>
      </c>
      <c r="N39" s="27" t="s">
        <v>276</v>
      </c>
      <c r="O39" s="27">
        <v>118</v>
      </c>
      <c r="P39" s="28">
        <v>0</v>
      </c>
      <c r="Q39" s="28" t="s">
        <v>276</v>
      </c>
      <c r="R39" s="28">
        <f t="shared" si="12"/>
        <v>118</v>
      </c>
    </row>
    <row r="40" spans="1:18" ht="21" customHeight="1" x14ac:dyDescent="0.25">
      <c r="A40" s="45">
        <v>6</v>
      </c>
      <c r="B40" s="72" t="s">
        <v>391</v>
      </c>
      <c r="C40" s="25" t="s">
        <v>276</v>
      </c>
      <c r="D40" s="25" t="s">
        <v>276</v>
      </c>
      <c r="E40" s="25" t="s">
        <v>276</v>
      </c>
      <c r="F40" s="26" t="s">
        <v>276</v>
      </c>
      <c r="G40" s="26">
        <v>2642</v>
      </c>
      <c r="H40" s="26">
        <v>0</v>
      </c>
      <c r="I40" s="26" t="s">
        <v>276</v>
      </c>
      <c r="J40" s="26">
        <f t="shared" si="11"/>
        <v>2642</v>
      </c>
      <c r="K40" s="27" t="s">
        <v>276</v>
      </c>
      <c r="L40" s="27" t="s">
        <v>276</v>
      </c>
      <c r="M40" s="27" t="s">
        <v>276</v>
      </c>
      <c r="N40" s="27" t="s">
        <v>276</v>
      </c>
      <c r="O40" s="27">
        <v>161</v>
      </c>
      <c r="P40" s="28">
        <v>0</v>
      </c>
      <c r="Q40" s="28" t="s">
        <v>276</v>
      </c>
      <c r="R40" s="28">
        <f t="shared" si="12"/>
        <v>161</v>
      </c>
    </row>
    <row r="41" spans="1:18" ht="21" customHeight="1" x14ac:dyDescent="0.25">
      <c r="A41" s="45">
        <v>7</v>
      </c>
      <c r="B41" s="72" t="s">
        <v>392</v>
      </c>
      <c r="C41" s="25" t="s">
        <v>276</v>
      </c>
      <c r="D41" s="25" t="s">
        <v>276</v>
      </c>
      <c r="E41" s="25" t="s">
        <v>276</v>
      </c>
      <c r="F41" s="26" t="s">
        <v>276</v>
      </c>
      <c r="G41" s="26">
        <v>8457.2099999999991</v>
      </c>
      <c r="H41" s="26">
        <v>0</v>
      </c>
      <c r="I41" s="26" t="s">
        <v>276</v>
      </c>
      <c r="J41" s="26">
        <f t="shared" si="11"/>
        <v>8457.2099999999991</v>
      </c>
      <c r="K41" s="27" t="s">
        <v>276</v>
      </c>
      <c r="L41" s="27" t="s">
        <v>276</v>
      </c>
      <c r="M41" s="27" t="s">
        <v>276</v>
      </c>
      <c r="N41" s="27" t="s">
        <v>276</v>
      </c>
      <c r="O41" s="27">
        <v>399</v>
      </c>
      <c r="P41" s="28">
        <v>0</v>
      </c>
      <c r="Q41" s="28" t="s">
        <v>276</v>
      </c>
      <c r="R41" s="28">
        <f t="shared" si="12"/>
        <v>399</v>
      </c>
    </row>
    <row r="42" spans="1:18" ht="21" customHeight="1" x14ac:dyDescent="0.25">
      <c r="A42" s="45">
        <v>8</v>
      </c>
      <c r="B42" s="72" t="s">
        <v>395</v>
      </c>
      <c r="C42" s="25" t="s">
        <v>276</v>
      </c>
      <c r="D42" s="25" t="s">
        <v>276</v>
      </c>
      <c r="E42" s="25" t="s">
        <v>276</v>
      </c>
      <c r="F42" s="26" t="s">
        <v>276</v>
      </c>
      <c r="G42" s="26">
        <v>23.9</v>
      </c>
      <c r="H42" s="26">
        <v>0</v>
      </c>
      <c r="I42" s="26" t="s">
        <v>276</v>
      </c>
      <c r="J42" s="26">
        <f t="shared" si="11"/>
        <v>23.9</v>
      </c>
      <c r="K42" s="27" t="s">
        <v>276</v>
      </c>
      <c r="L42" s="27" t="s">
        <v>276</v>
      </c>
      <c r="M42" s="27" t="s">
        <v>276</v>
      </c>
      <c r="N42" s="27" t="s">
        <v>276</v>
      </c>
      <c r="O42" s="27">
        <v>4</v>
      </c>
      <c r="P42" s="28">
        <v>0</v>
      </c>
      <c r="Q42" s="28" t="s">
        <v>276</v>
      </c>
      <c r="R42" s="28">
        <f t="shared" si="12"/>
        <v>4</v>
      </c>
    </row>
    <row r="43" spans="1:18" ht="21" customHeight="1" x14ac:dyDescent="0.25">
      <c r="A43" s="45">
        <v>9</v>
      </c>
      <c r="B43" s="72" t="s">
        <v>399</v>
      </c>
      <c r="C43" s="25" t="s">
        <v>276</v>
      </c>
      <c r="D43" s="25" t="s">
        <v>276</v>
      </c>
      <c r="E43" s="25" t="s">
        <v>276</v>
      </c>
      <c r="F43" s="26" t="s">
        <v>276</v>
      </c>
      <c r="G43" s="26">
        <v>147.30000000000001</v>
      </c>
      <c r="H43" s="26">
        <v>0</v>
      </c>
      <c r="I43" s="26" t="s">
        <v>276</v>
      </c>
      <c r="J43" s="26">
        <f t="shared" si="11"/>
        <v>147.30000000000001</v>
      </c>
      <c r="K43" s="27" t="s">
        <v>276</v>
      </c>
      <c r="L43" s="27" t="s">
        <v>276</v>
      </c>
      <c r="M43" s="27" t="s">
        <v>276</v>
      </c>
      <c r="N43" s="27" t="s">
        <v>276</v>
      </c>
      <c r="O43" s="27">
        <v>7</v>
      </c>
      <c r="P43" s="28">
        <v>0</v>
      </c>
      <c r="Q43" s="28" t="s">
        <v>276</v>
      </c>
      <c r="R43" s="28">
        <f t="shared" si="12"/>
        <v>7</v>
      </c>
    </row>
    <row r="44" spans="1:18" ht="21" customHeight="1" x14ac:dyDescent="0.25">
      <c r="A44" s="45"/>
      <c r="B44" s="72" t="s">
        <v>407</v>
      </c>
      <c r="C44" s="25" t="str">
        <f t="shared" ref="C44:I44" si="13">IF(COUNTIF(C45:C54,"&lt;&gt;x")&gt;0,SUM(C45:C54),"x")</f>
        <v>x</v>
      </c>
      <c r="D44" s="25" t="str">
        <f t="shared" si="13"/>
        <v>x</v>
      </c>
      <c r="E44" s="25" t="str">
        <f t="shared" si="13"/>
        <v>x</v>
      </c>
      <c r="F44" s="25" t="str">
        <f t="shared" si="13"/>
        <v>x</v>
      </c>
      <c r="G44" s="25" t="str">
        <f t="shared" si="13"/>
        <v>x</v>
      </c>
      <c r="H44" s="25">
        <f t="shared" si="13"/>
        <v>20234.380000000005</v>
      </c>
      <c r="I44" s="25">
        <f t="shared" si="13"/>
        <v>0</v>
      </c>
      <c r="J44" s="26">
        <f>SUM(J45:J54)</f>
        <v>20234.380000000005</v>
      </c>
      <c r="K44" s="27" t="str">
        <f t="shared" ref="K44:Q44" si="14">IF(COUNTIF(K45:K54,"&lt;&gt;x")&gt;0,SUM(K45:K54),"x")</f>
        <v>x</v>
      </c>
      <c r="L44" s="27" t="str">
        <f t="shared" si="14"/>
        <v>x</v>
      </c>
      <c r="M44" s="27" t="str">
        <f t="shared" si="14"/>
        <v>x</v>
      </c>
      <c r="N44" s="27" t="str">
        <f t="shared" si="14"/>
        <v>x</v>
      </c>
      <c r="O44" s="27" t="str">
        <f t="shared" si="14"/>
        <v>x</v>
      </c>
      <c r="P44" s="27">
        <f t="shared" si="14"/>
        <v>1250</v>
      </c>
      <c r="Q44" s="27">
        <f t="shared" si="14"/>
        <v>0</v>
      </c>
      <c r="R44" s="28">
        <f>SUM(R45:R54)</f>
        <v>1250</v>
      </c>
    </row>
    <row r="45" spans="1:18" ht="21" customHeight="1" x14ac:dyDescent="0.25">
      <c r="A45" s="45">
        <v>1</v>
      </c>
      <c r="B45" s="72" t="s">
        <v>382</v>
      </c>
      <c r="C45" s="25" t="s">
        <v>276</v>
      </c>
      <c r="D45" s="25" t="s">
        <v>276</v>
      </c>
      <c r="E45" s="25" t="s">
        <v>276</v>
      </c>
      <c r="F45" s="26" t="s">
        <v>276</v>
      </c>
      <c r="G45" s="26" t="s">
        <v>276</v>
      </c>
      <c r="H45" s="26">
        <v>1147.3</v>
      </c>
      <c r="I45" s="26">
        <v>0</v>
      </c>
      <c r="J45" s="26">
        <f t="shared" ref="J45:J54" si="15">SUM(C45:I45)</f>
        <v>1147.3</v>
      </c>
      <c r="K45" s="27" t="s">
        <v>276</v>
      </c>
      <c r="L45" s="27" t="s">
        <v>276</v>
      </c>
      <c r="M45" s="27" t="s">
        <v>276</v>
      </c>
      <c r="N45" s="27" t="s">
        <v>276</v>
      </c>
      <c r="O45" s="27" t="s">
        <v>276</v>
      </c>
      <c r="P45" s="28">
        <v>75</v>
      </c>
      <c r="Q45" s="28">
        <v>0</v>
      </c>
      <c r="R45" s="28">
        <f t="shared" ref="R45:R54" si="16">SUM(K45:Q45)</f>
        <v>75</v>
      </c>
    </row>
    <row r="46" spans="1:18" ht="21" customHeight="1" x14ac:dyDescent="0.25">
      <c r="A46" s="45">
        <v>2</v>
      </c>
      <c r="B46" s="72" t="s">
        <v>383</v>
      </c>
      <c r="C46" s="25" t="s">
        <v>276</v>
      </c>
      <c r="D46" s="25" t="s">
        <v>276</v>
      </c>
      <c r="E46" s="25" t="s">
        <v>276</v>
      </c>
      <c r="F46" s="26" t="s">
        <v>276</v>
      </c>
      <c r="G46" s="26" t="s">
        <v>276</v>
      </c>
      <c r="H46" s="26">
        <v>1903.68</v>
      </c>
      <c r="I46" s="26">
        <v>0</v>
      </c>
      <c r="J46" s="26">
        <f t="shared" si="15"/>
        <v>1903.68</v>
      </c>
      <c r="K46" s="27" t="s">
        <v>276</v>
      </c>
      <c r="L46" s="27" t="s">
        <v>276</v>
      </c>
      <c r="M46" s="27" t="s">
        <v>276</v>
      </c>
      <c r="N46" s="27" t="s">
        <v>276</v>
      </c>
      <c r="O46" s="27" t="s">
        <v>276</v>
      </c>
      <c r="P46" s="28">
        <v>109</v>
      </c>
      <c r="Q46" s="28">
        <v>0</v>
      </c>
      <c r="R46" s="28">
        <f t="shared" si="16"/>
        <v>109</v>
      </c>
    </row>
    <row r="47" spans="1:18" ht="21" customHeight="1" x14ac:dyDescent="0.25">
      <c r="A47" s="45">
        <v>3</v>
      </c>
      <c r="B47" s="72" t="s">
        <v>385</v>
      </c>
      <c r="C47" s="25" t="s">
        <v>276</v>
      </c>
      <c r="D47" s="25" t="s">
        <v>276</v>
      </c>
      <c r="E47" s="25" t="s">
        <v>276</v>
      </c>
      <c r="F47" s="26" t="s">
        <v>276</v>
      </c>
      <c r="G47" s="26" t="s">
        <v>276</v>
      </c>
      <c r="H47" s="26">
        <v>145.69999999999999</v>
      </c>
      <c r="I47" s="26">
        <v>0</v>
      </c>
      <c r="J47" s="26">
        <f t="shared" si="15"/>
        <v>145.69999999999999</v>
      </c>
      <c r="K47" s="27" t="s">
        <v>276</v>
      </c>
      <c r="L47" s="27" t="s">
        <v>276</v>
      </c>
      <c r="M47" s="27" t="s">
        <v>276</v>
      </c>
      <c r="N47" s="27" t="s">
        <v>276</v>
      </c>
      <c r="O47" s="27" t="s">
        <v>276</v>
      </c>
      <c r="P47" s="28">
        <v>17</v>
      </c>
      <c r="Q47" s="28">
        <v>0</v>
      </c>
      <c r="R47" s="28">
        <f t="shared" si="16"/>
        <v>17</v>
      </c>
    </row>
    <row r="48" spans="1:18" ht="21" customHeight="1" x14ac:dyDescent="0.25">
      <c r="A48" s="45">
        <v>4</v>
      </c>
      <c r="B48" s="72" t="s">
        <v>388</v>
      </c>
      <c r="C48" s="25" t="s">
        <v>276</v>
      </c>
      <c r="D48" s="25" t="s">
        <v>276</v>
      </c>
      <c r="E48" s="25" t="s">
        <v>276</v>
      </c>
      <c r="F48" s="26" t="s">
        <v>276</v>
      </c>
      <c r="G48" s="26" t="s">
        <v>276</v>
      </c>
      <c r="H48" s="26">
        <v>2749.1</v>
      </c>
      <c r="I48" s="26">
        <v>0</v>
      </c>
      <c r="J48" s="26">
        <f t="shared" si="15"/>
        <v>2749.1</v>
      </c>
      <c r="K48" s="27" t="s">
        <v>276</v>
      </c>
      <c r="L48" s="27" t="s">
        <v>276</v>
      </c>
      <c r="M48" s="27" t="s">
        <v>276</v>
      </c>
      <c r="N48" s="27" t="s">
        <v>276</v>
      </c>
      <c r="O48" s="27" t="s">
        <v>276</v>
      </c>
      <c r="P48" s="28">
        <v>181</v>
      </c>
      <c r="Q48" s="28">
        <v>0</v>
      </c>
      <c r="R48" s="28">
        <f t="shared" si="16"/>
        <v>181</v>
      </c>
    </row>
    <row r="49" spans="1:18" ht="21" customHeight="1" x14ac:dyDescent="0.25">
      <c r="A49" s="45">
        <v>5</v>
      </c>
      <c r="B49" s="72" t="s">
        <v>389</v>
      </c>
      <c r="C49" s="25" t="s">
        <v>276</v>
      </c>
      <c r="D49" s="25" t="s">
        <v>276</v>
      </c>
      <c r="E49" s="25" t="s">
        <v>276</v>
      </c>
      <c r="F49" s="26" t="s">
        <v>276</v>
      </c>
      <c r="G49" s="26" t="s">
        <v>276</v>
      </c>
      <c r="H49" s="26">
        <v>263.10000000000002</v>
      </c>
      <c r="I49" s="26">
        <v>0</v>
      </c>
      <c r="J49" s="26">
        <f t="shared" si="15"/>
        <v>263.10000000000002</v>
      </c>
      <c r="K49" s="27" t="s">
        <v>276</v>
      </c>
      <c r="L49" s="27" t="s">
        <v>276</v>
      </c>
      <c r="M49" s="27" t="s">
        <v>276</v>
      </c>
      <c r="N49" s="27" t="s">
        <v>276</v>
      </c>
      <c r="O49" s="27" t="s">
        <v>276</v>
      </c>
      <c r="P49" s="28">
        <v>12</v>
      </c>
      <c r="Q49" s="28">
        <v>0</v>
      </c>
      <c r="R49" s="28">
        <f t="shared" si="16"/>
        <v>12</v>
      </c>
    </row>
    <row r="50" spans="1:18" ht="21" customHeight="1" x14ac:dyDescent="0.25">
      <c r="A50" s="45">
        <v>6</v>
      </c>
      <c r="B50" s="72" t="s">
        <v>408</v>
      </c>
      <c r="C50" s="25" t="s">
        <v>276</v>
      </c>
      <c r="D50" s="25" t="s">
        <v>276</v>
      </c>
      <c r="E50" s="25" t="s">
        <v>276</v>
      </c>
      <c r="F50" s="26" t="s">
        <v>276</v>
      </c>
      <c r="G50" s="26" t="s">
        <v>276</v>
      </c>
      <c r="H50" s="26">
        <v>1568.9</v>
      </c>
      <c r="I50" s="26">
        <v>0</v>
      </c>
      <c r="J50" s="26">
        <f t="shared" si="15"/>
        <v>1568.9</v>
      </c>
      <c r="K50" s="27" t="s">
        <v>276</v>
      </c>
      <c r="L50" s="27" t="s">
        <v>276</v>
      </c>
      <c r="M50" s="27" t="s">
        <v>276</v>
      </c>
      <c r="N50" s="27" t="s">
        <v>276</v>
      </c>
      <c r="O50" s="27" t="s">
        <v>276</v>
      </c>
      <c r="P50" s="28">
        <v>76</v>
      </c>
      <c r="Q50" s="28">
        <v>0</v>
      </c>
      <c r="R50" s="28">
        <f t="shared" si="16"/>
        <v>76</v>
      </c>
    </row>
    <row r="51" spans="1:18" ht="17.399999999999999" customHeight="1" x14ac:dyDescent="0.25">
      <c r="A51" s="45">
        <v>7</v>
      </c>
      <c r="B51" s="72" t="s">
        <v>392</v>
      </c>
      <c r="C51" s="25" t="s">
        <v>276</v>
      </c>
      <c r="D51" s="25" t="s">
        <v>276</v>
      </c>
      <c r="E51" s="25" t="s">
        <v>276</v>
      </c>
      <c r="F51" s="26" t="s">
        <v>276</v>
      </c>
      <c r="G51" s="26" t="s">
        <v>276</v>
      </c>
      <c r="H51" s="26">
        <v>810</v>
      </c>
      <c r="I51" s="26">
        <v>0</v>
      </c>
      <c r="J51" s="26">
        <f t="shared" si="15"/>
        <v>810</v>
      </c>
      <c r="K51" s="27" t="s">
        <v>276</v>
      </c>
      <c r="L51" s="27" t="s">
        <v>276</v>
      </c>
      <c r="M51" s="27" t="s">
        <v>276</v>
      </c>
      <c r="N51" s="27" t="s">
        <v>276</v>
      </c>
      <c r="O51" s="27" t="s">
        <v>276</v>
      </c>
      <c r="P51" s="28">
        <v>39</v>
      </c>
      <c r="Q51" s="28">
        <v>0</v>
      </c>
      <c r="R51" s="28">
        <f t="shared" si="16"/>
        <v>39</v>
      </c>
    </row>
    <row r="52" spans="1:18" ht="31.8" customHeight="1" x14ac:dyDescent="0.25">
      <c r="A52" s="45">
        <v>8</v>
      </c>
      <c r="B52" s="72" t="s">
        <v>393</v>
      </c>
      <c r="C52" s="25" t="s">
        <v>276</v>
      </c>
      <c r="D52" s="25" t="s">
        <v>276</v>
      </c>
      <c r="E52" s="25" t="s">
        <v>276</v>
      </c>
      <c r="F52" s="26" t="s">
        <v>276</v>
      </c>
      <c r="G52" s="26" t="s">
        <v>276</v>
      </c>
      <c r="H52" s="26">
        <v>9687.7000000000007</v>
      </c>
      <c r="I52" s="26">
        <v>0</v>
      </c>
      <c r="J52" s="26">
        <f t="shared" si="15"/>
        <v>9687.7000000000007</v>
      </c>
      <c r="K52" s="27" t="s">
        <v>276</v>
      </c>
      <c r="L52" s="27" t="s">
        <v>276</v>
      </c>
      <c r="M52" s="27" t="s">
        <v>276</v>
      </c>
      <c r="N52" s="27" t="s">
        <v>276</v>
      </c>
      <c r="O52" s="27" t="s">
        <v>276</v>
      </c>
      <c r="P52" s="28">
        <v>615</v>
      </c>
      <c r="Q52" s="28">
        <v>0</v>
      </c>
      <c r="R52" s="28">
        <f t="shared" si="16"/>
        <v>615</v>
      </c>
    </row>
    <row r="53" spans="1:18" ht="17.399999999999999" customHeight="1" x14ac:dyDescent="0.25">
      <c r="A53" s="45">
        <v>9</v>
      </c>
      <c r="B53" s="72" t="s">
        <v>394</v>
      </c>
      <c r="C53" s="25" t="s">
        <v>276</v>
      </c>
      <c r="D53" s="25" t="s">
        <v>276</v>
      </c>
      <c r="E53" s="25" t="s">
        <v>276</v>
      </c>
      <c r="F53" s="26" t="s">
        <v>276</v>
      </c>
      <c r="G53" s="26" t="s">
        <v>276</v>
      </c>
      <c r="H53" s="26">
        <v>1793.4</v>
      </c>
      <c r="I53" s="26">
        <v>0</v>
      </c>
      <c r="J53" s="26">
        <f t="shared" si="15"/>
        <v>1793.4</v>
      </c>
      <c r="K53" s="27" t="s">
        <v>276</v>
      </c>
      <c r="L53" s="27" t="s">
        <v>276</v>
      </c>
      <c r="M53" s="27" t="s">
        <v>276</v>
      </c>
      <c r="N53" s="27" t="s">
        <v>276</v>
      </c>
      <c r="O53" s="27" t="s">
        <v>276</v>
      </c>
      <c r="P53" s="28">
        <v>120</v>
      </c>
      <c r="Q53" s="28">
        <v>0</v>
      </c>
      <c r="R53" s="28">
        <f t="shared" si="16"/>
        <v>120</v>
      </c>
    </row>
    <row r="54" spans="1:18" ht="17.399999999999999" customHeight="1" x14ac:dyDescent="0.25">
      <c r="A54" s="45">
        <v>10</v>
      </c>
      <c r="B54" s="72" t="s">
        <v>397</v>
      </c>
      <c r="C54" s="25" t="s">
        <v>276</v>
      </c>
      <c r="D54" s="25" t="s">
        <v>276</v>
      </c>
      <c r="E54" s="25" t="s">
        <v>276</v>
      </c>
      <c r="F54" s="26" t="s">
        <v>276</v>
      </c>
      <c r="G54" s="26" t="s">
        <v>276</v>
      </c>
      <c r="H54" s="26">
        <v>165.5</v>
      </c>
      <c r="I54" s="26">
        <v>0</v>
      </c>
      <c r="J54" s="26">
        <f t="shared" si="15"/>
        <v>165.5</v>
      </c>
      <c r="K54" s="27" t="s">
        <v>276</v>
      </c>
      <c r="L54" s="27" t="s">
        <v>276</v>
      </c>
      <c r="M54" s="27" t="s">
        <v>276</v>
      </c>
      <c r="N54" s="27" t="s">
        <v>276</v>
      </c>
      <c r="O54" s="27" t="s">
        <v>276</v>
      </c>
      <c r="P54" s="28">
        <v>6</v>
      </c>
      <c r="Q54" s="28">
        <v>0</v>
      </c>
      <c r="R54" s="28">
        <f t="shared" si="16"/>
        <v>6</v>
      </c>
    </row>
    <row r="55" spans="1:18" ht="15" customHeight="1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8"/>
      <c r="K55" s="20"/>
      <c r="L55" s="20"/>
      <c r="M55" s="14"/>
      <c r="N55" s="155"/>
      <c r="O55" s="155"/>
      <c r="P55" s="155"/>
      <c r="Q55" s="155"/>
      <c r="R55" s="155"/>
    </row>
    <row r="56" spans="1:18" ht="15" customHeight="1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8"/>
      <c r="K56" s="20"/>
      <c r="L56" s="20"/>
      <c r="M56" s="14"/>
      <c r="N56" s="155"/>
      <c r="O56" s="155"/>
      <c r="P56" s="155"/>
      <c r="Q56" s="155"/>
      <c r="R56" s="155"/>
    </row>
    <row r="57" spans="1:18" ht="1.2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8"/>
      <c r="K57" s="20"/>
      <c r="L57" s="20"/>
      <c r="M57" s="15"/>
      <c r="N57" s="152"/>
      <c r="O57" s="152"/>
      <c r="P57" s="152"/>
      <c r="Q57" s="153"/>
      <c r="R57" s="153"/>
    </row>
    <row r="58" spans="1:18" ht="15" hidden="1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8"/>
      <c r="K58" s="20"/>
      <c r="L58" s="20"/>
      <c r="M58" s="15"/>
      <c r="N58" s="16"/>
      <c r="O58" s="16"/>
      <c r="P58" s="16"/>
      <c r="Q58" s="15"/>
      <c r="R58" s="15"/>
    </row>
    <row r="59" spans="1:18" hidden="1" x14ac:dyDescent="0.25">
      <c r="A59" s="14"/>
      <c r="B59" s="21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</row>
    <row r="60" spans="1:18" x14ac:dyDescent="0.25">
      <c r="A60" s="14"/>
      <c r="B60" s="21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</row>
    <row r="61" spans="1:18" x14ac:dyDescent="0.25">
      <c r="A61" s="14"/>
      <c r="B61" s="21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</row>
    <row r="62" spans="1:18" x14ac:dyDescent="0.25">
      <c r="A62" s="14"/>
      <c r="B62" s="21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</row>
  </sheetData>
  <mergeCells count="15">
    <mergeCell ref="A9:A11"/>
    <mergeCell ref="B9:B11"/>
    <mergeCell ref="C9:J9"/>
    <mergeCell ref="K9:R9"/>
    <mergeCell ref="N55:O55"/>
    <mergeCell ref="P55:R55"/>
    <mergeCell ref="I1:R1"/>
    <mergeCell ref="P6:R6"/>
    <mergeCell ref="I2:R2"/>
    <mergeCell ref="I3:R3"/>
    <mergeCell ref="N57:P57"/>
    <mergeCell ref="Q57:R57"/>
    <mergeCell ref="B7:Q7"/>
    <mergeCell ref="N56:O56"/>
    <mergeCell ref="P56:R56"/>
  </mergeCells>
  <pageMargins left="0.70866141732283472" right="0.70866141732283472" top="1.1811023622047245" bottom="0.59055118110236227" header="0.70866141732283472" footer="0.31496062992125984"/>
  <pageSetup paperSize="9" scale="70" firstPageNumber="43" orientation="landscape" useFirstPageNumber="1" r:id="rId1"/>
  <headerFooter>
    <oddHeader>&amp;C&amp;12&amp;P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6:Q16"/>
  <sheetViews>
    <sheetView workbookViewId="0">
      <selection activeCell="G11" sqref="G11"/>
    </sheetView>
  </sheetViews>
  <sheetFormatPr defaultRowHeight="13.8" x14ac:dyDescent="0.25"/>
  <cols>
    <col min="9" max="9" width="5.6640625" customWidth="1"/>
    <col min="10" max="10" width="36.44140625" customWidth="1"/>
    <col min="11" max="11" width="11.5546875" customWidth="1"/>
    <col min="12" max="12" width="9.5546875" customWidth="1"/>
    <col min="17" max="17" width="10" customWidth="1"/>
  </cols>
  <sheetData>
    <row r="6" spans="10:17" ht="14.4" thickBot="1" x14ac:dyDescent="0.3"/>
    <row r="7" spans="10:17" ht="21" thickBot="1" x14ac:dyDescent="0.3">
      <c r="J7" s="158" t="s">
        <v>298</v>
      </c>
      <c r="K7" s="161" t="s">
        <v>299</v>
      </c>
      <c r="L7" s="162"/>
      <c r="M7" s="162"/>
      <c r="N7" s="162"/>
      <c r="O7" s="162"/>
      <c r="P7" s="162"/>
      <c r="Q7" s="163"/>
    </row>
    <row r="8" spans="10:17" ht="21" thickBot="1" x14ac:dyDescent="0.3">
      <c r="J8" s="159"/>
      <c r="K8" s="30" t="s">
        <v>300</v>
      </c>
      <c r="L8" s="30" t="s">
        <v>300</v>
      </c>
      <c r="M8" s="30" t="s">
        <v>301</v>
      </c>
      <c r="N8" s="30" t="s">
        <v>302</v>
      </c>
      <c r="O8" s="30" t="s">
        <v>303</v>
      </c>
      <c r="P8" s="30" t="s">
        <v>304</v>
      </c>
      <c r="Q8" s="30" t="s">
        <v>305</v>
      </c>
    </row>
    <row r="9" spans="10:17" ht="42.6" thickBot="1" x14ac:dyDescent="0.3">
      <c r="J9" s="160"/>
      <c r="K9" s="30" t="s">
        <v>306</v>
      </c>
      <c r="L9" s="31" t="s">
        <v>307</v>
      </c>
      <c r="M9" s="31" t="s">
        <v>308</v>
      </c>
      <c r="N9" s="31" t="s">
        <v>309</v>
      </c>
      <c r="O9" s="31" t="s">
        <v>310</v>
      </c>
      <c r="P9" s="31" t="s">
        <v>311</v>
      </c>
      <c r="Q9" s="31" t="s">
        <v>312</v>
      </c>
    </row>
    <row r="10" spans="10:17" ht="38.25" customHeight="1" thickBot="1" x14ac:dyDescent="0.3">
      <c r="J10" s="32" t="s">
        <v>315</v>
      </c>
      <c r="K10" s="33">
        <v>84.45</v>
      </c>
      <c r="L10" s="34">
        <v>6.2</v>
      </c>
      <c r="M10" s="34">
        <v>8.7899999999999991</v>
      </c>
      <c r="N10" s="34">
        <v>8.77</v>
      </c>
      <c r="O10" s="34">
        <v>20.23</v>
      </c>
      <c r="P10" s="34">
        <v>20.18</v>
      </c>
      <c r="Q10" s="34">
        <v>20.28</v>
      </c>
    </row>
    <row r="11" spans="10:17" ht="67.5" customHeight="1" thickBot="1" x14ac:dyDescent="0.3">
      <c r="J11" s="32" t="s">
        <v>314</v>
      </c>
      <c r="K11" s="33">
        <v>4.75</v>
      </c>
      <c r="L11" s="35">
        <v>0.4</v>
      </c>
      <c r="M11" s="35">
        <v>0.41</v>
      </c>
      <c r="N11" s="35">
        <v>0.46</v>
      </c>
      <c r="O11" s="35">
        <v>1.1100000000000001</v>
      </c>
      <c r="P11" s="35">
        <v>1.07</v>
      </c>
      <c r="Q11" s="35">
        <v>1.3</v>
      </c>
    </row>
    <row r="12" spans="10:17" ht="20.25" customHeight="1" thickBot="1" x14ac:dyDescent="0.3">
      <c r="J12" s="32" t="s">
        <v>313</v>
      </c>
      <c r="K12" s="33">
        <f>L12+M12+N12+O12+P12+Q12</f>
        <v>3359.1000000000004</v>
      </c>
      <c r="L12" s="34">
        <v>246.61</v>
      </c>
      <c r="M12" s="34">
        <v>349.39</v>
      </c>
      <c r="N12" s="34">
        <v>349.39</v>
      </c>
      <c r="O12" s="34">
        <v>804.57</v>
      </c>
      <c r="P12" s="34">
        <v>804.57</v>
      </c>
      <c r="Q12" s="34">
        <v>804.57</v>
      </c>
    </row>
    <row r="13" spans="10:17" ht="46.5" customHeight="1" thickBot="1" x14ac:dyDescent="0.3">
      <c r="J13" s="32" t="s">
        <v>316</v>
      </c>
      <c r="K13" s="33">
        <f t="shared" ref="K13:K15" si="0">L13+M13+N13+O13+P13+Q13</f>
        <v>3258.3199999999997</v>
      </c>
      <c r="L13" s="34">
        <v>239.21</v>
      </c>
      <c r="M13" s="34">
        <v>338.91</v>
      </c>
      <c r="N13" s="34">
        <v>338.91</v>
      </c>
      <c r="O13" s="34">
        <v>780.43</v>
      </c>
      <c r="P13" s="34">
        <v>780.43</v>
      </c>
      <c r="Q13" s="34">
        <v>780.43</v>
      </c>
    </row>
    <row r="14" spans="10:17" ht="21.6" thickBot="1" x14ac:dyDescent="0.3">
      <c r="J14" s="32" t="s">
        <v>317</v>
      </c>
      <c r="K14" s="33">
        <f t="shared" si="0"/>
        <v>100.78</v>
      </c>
      <c r="L14" s="34">
        <v>7.4</v>
      </c>
      <c r="M14" s="34">
        <v>10.48</v>
      </c>
      <c r="N14" s="34">
        <v>10.48</v>
      </c>
      <c r="O14" s="34">
        <v>24.14</v>
      </c>
      <c r="P14" s="34">
        <v>24.14</v>
      </c>
      <c r="Q14" s="34">
        <v>24.14</v>
      </c>
    </row>
    <row r="15" spans="10:17" s="29" customFormat="1" ht="85.5" customHeight="1" thickBot="1" x14ac:dyDescent="0.3">
      <c r="J15" s="32" t="s">
        <v>318</v>
      </c>
      <c r="K15" s="33">
        <f t="shared" si="0"/>
        <v>417.9</v>
      </c>
      <c r="L15" s="34">
        <v>56.5</v>
      </c>
      <c r="M15" s="34">
        <v>39.299999999999997</v>
      </c>
      <c r="N15" s="34">
        <v>15.5</v>
      </c>
      <c r="O15" s="34">
        <v>58.3</v>
      </c>
      <c r="P15" s="34">
        <v>82.6</v>
      </c>
      <c r="Q15" s="34">
        <v>165.7</v>
      </c>
    </row>
    <row r="16" spans="10:17" x14ac:dyDescent="0.25">
      <c r="J16" s="5"/>
    </row>
  </sheetData>
  <mergeCells count="2">
    <mergeCell ref="J7:J9"/>
    <mergeCell ref="K7: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Лист1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5'!Заголовки_для_печати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zhms</cp:lastModifiedBy>
  <cp:lastPrinted>2019-04-12T08:50:59Z</cp:lastPrinted>
  <dcterms:created xsi:type="dcterms:W3CDTF">2006-09-16T00:00:00Z</dcterms:created>
  <dcterms:modified xsi:type="dcterms:W3CDTF">2019-04-16T07:46:38Z</dcterms:modified>
</cp:coreProperties>
</file>